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16" yWindow="65416" windowWidth="20730" windowHeight="11160" activeTab="0"/>
  </bookViews>
  <sheets>
    <sheet name="BS" sheetId="6" r:id="rId1"/>
    <sheet name="PL" sheetId="4" r:id="rId2"/>
    <sheet name="CE" sheetId="2" r:id="rId3"/>
    <sheet name="CF" sheetId="8" r:id="rId4"/>
  </sheets>
  <definedNames>
    <definedName name="_xlnm.Print_Area" localSheetId="0">'BS'!$A$1:$G$74</definedName>
    <definedName name="_xlnm.Print_Area" localSheetId="2">'CE'!$A$1:$J$20</definedName>
    <definedName name="_xlnm.Print_Area" localSheetId="3">'CF'!$A$1:$G$62</definedName>
    <definedName name="_xlnm.Print_Area" localSheetId="1">'PL'!$A$1:$G$58</definedName>
  </definedNames>
  <calcPr calcId="191029"/>
  <extLst/>
</workbook>
</file>

<file path=xl/sharedStrings.xml><?xml version="1.0" encoding="utf-8"?>
<sst xmlns="http://schemas.openxmlformats.org/spreadsheetml/2006/main" count="208" uniqueCount="143">
  <si>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</si>
  <si>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</si>
  <si>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</si>
  <si>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</si>
  <si>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</si>
  <si>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</si>
  <si>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</si>
  <si>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</si>
  <si>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</si>
  <si>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</si>
  <si>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</si>
  <si>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</si>
  <si>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</si>
  <si>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</si>
  <si>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</si>
  <si>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</si>
  <si>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</si>
  <si>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</si>
  <si>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</si>
  <si>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</si>
  <si>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</si>
  <si>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</si>
  <si>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</si>
  <si>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</si>
  <si>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</si>
  <si>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</si>
  <si>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</si>
  <si>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</si>
  <si>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</si>
  <si>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</si>
  <si>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</si>
  <si>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</si>
  <si>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</si>
  <si>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</si>
  <si>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</si>
  <si>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</si>
  <si>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</si>
  <si>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</si>
  <si>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</si>
  <si>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</si>
  <si>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</si>
  <si>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</si>
  <si>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</si>
  <si>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</si>
  <si>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</si>
  <si>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</si>
  <si>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</si>
  <si>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</si>
  <si>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</si>
  <si>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</si>
  <si>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</si>
  <si>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</si>
  <si>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</si>
  <si>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</si>
  <si>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</si>
  <si>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</si>
  <si>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</si>
  <si>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</si>
  <si>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</si>
  <si>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</si>
  <si>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</si>
  <si>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</si>
  <si>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</si>
  <si>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</si>
  <si>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</si>
  <si>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</si>
  <si>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</si>
  <si>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</si>
  <si>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</si>
  <si>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</si>
  <si>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</si>
  <si>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</si>
  <si>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</si>
  <si>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</si>
  <si>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</si>
  <si>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</si>
  <si>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</si>
  <si>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</si>
  <si>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</si>
  <si>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Dividend paid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</si>
  <si>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</si>
  <si>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</si>
  <si>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</si>
  <si>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</si>
  <si>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Operating assets (increase) decrease</t>
  </si>
  <si>
    <t>Cash flows from (used in) financing activities</t>
  </si>
  <si>
    <t>Net decrease in cash and cash equivalents</t>
  </si>
  <si>
    <t xml:space="preserve">   Issued and fully paid-up</t>
  </si>
  <si>
    <t>Net cash flows used in investing activities</t>
  </si>
  <si>
    <t>Other non-current financial assets</t>
  </si>
  <si>
    <t>Long-term lease liabilities, net of current portion</t>
  </si>
  <si>
    <t>Net cash flows from operating activities</t>
  </si>
  <si>
    <t>Cash flows from operating activities</t>
  </si>
  <si>
    <t>Sales and services income</t>
  </si>
  <si>
    <t>Selling and distribution expenses</t>
  </si>
  <si>
    <t>Sales and service income</t>
  </si>
  <si>
    <t>Other current financial assets - fixed deposit</t>
  </si>
  <si>
    <t>Balance as at 1 January 2021</t>
  </si>
  <si>
    <t>Balance as at 30 September 2021</t>
  </si>
  <si>
    <t>Current portion of lease liabilities</t>
  </si>
  <si>
    <t>Finance cost</t>
  </si>
  <si>
    <t xml:space="preserve">   Reversal of expected credit loss</t>
  </si>
  <si>
    <t xml:space="preserve">   Cash paid for interest expenses</t>
  </si>
  <si>
    <t>Cash received from interest income</t>
  </si>
  <si>
    <t>Cash paid for improvements of plant, machinery and equipment</t>
  </si>
  <si>
    <t xml:space="preserve">   Accounts payable on asset acquisition</t>
  </si>
  <si>
    <t xml:space="preserve">   Assets under lease contracts</t>
  </si>
  <si>
    <t>Increase in other current financial assets - fixed deposit</t>
  </si>
  <si>
    <t>Cash flow statement</t>
  </si>
  <si>
    <t xml:space="preserve">   net cash provided by (paid from) operating activities</t>
  </si>
  <si>
    <t xml:space="preserve">   Cash paid for provision for long-term employee benefits</t>
  </si>
  <si>
    <t>Cash flow statement (continued)</t>
  </si>
  <si>
    <t>Supplemental cash flow information</t>
  </si>
  <si>
    <t>Payment of lease liabilities</t>
  </si>
  <si>
    <t xml:space="preserve">   Finance cost</t>
  </si>
  <si>
    <t>Profit (loss) for the period</t>
  </si>
  <si>
    <t>Basic earnings (loss) per share</t>
  </si>
  <si>
    <t xml:space="preserve">   Unrealised exchange gain</t>
  </si>
  <si>
    <t>For the nine-month period ended 30 September 2022</t>
  </si>
  <si>
    <t>Balance as at 1 January 2022</t>
  </si>
  <si>
    <t>Balance as at 30 September 2022</t>
  </si>
  <si>
    <t>For the three-month period ended 30 September 2022</t>
  </si>
  <si>
    <t>As at 30 September 2022</t>
  </si>
  <si>
    <t>30 September 2022</t>
  </si>
  <si>
    <t>31 December 2021</t>
  </si>
  <si>
    <t>Advance received from customers</t>
  </si>
  <si>
    <t xml:space="preserve">   Advance received from customers</t>
  </si>
  <si>
    <t>Income tax benefits (expenses)</t>
  </si>
  <si>
    <t>Earnings (loss) per share</t>
  </si>
  <si>
    <t>Dividend paid (Note 4)</t>
  </si>
  <si>
    <t>Profit (loss) before tax</t>
  </si>
  <si>
    <t xml:space="preserve">Adjustments to reconcile profit (loss) before tax to </t>
  </si>
  <si>
    <t xml:space="preserve">   Other non-current financial assets</t>
  </si>
  <si>
    <t xml:space="preserve">Income tax benefits </t>
  </si>
  <si>
    <t xml:space="preserve">   Reduce cost of inventory to net realisable value</t>
  </si>
  <si>
    <t xml:space="preserve">   Loss (Gain) on sales of machinery and equipment</t>
  </si>
  <si>
    <t>Operating profit (loss)</t>
  </si>
  <si>
    <t xml:space="preserve">Profit (loss) before income tax </t>
  </si>
  <si>
    <t>Operating loss</t>
  </si>
  <si>
    <t>Loss before income tax</t>
  </si>
  <si>
    <t>Loss for the period</t>
  </si>
  <si>
    <t>Loss per share</t>
  </si>
  <si>
    <t xml:space="preserve">Profit (loss) from operating activities before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</si>
</sst>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164" fontId="3" fillId="0" borderId="0" xfId="20" applyNumberFormat="1" applyFont="1" applyAlignment="1">
      <alignment/>
      <protection/>
    </xf>
    <xf numFmtId="37" fontId="3" fillId="0" borderId="0" xfId="20" applyNumberFormat="1" applyFont="1" applyAlignment="1">
      <alignment horizontal="right"/>
      <protection/>
    </xf>
    <xf numFmtId="164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Border="1" applyAlignment="1">
      <alignment horizontal="center"/>
      <protection/>
    </xf>
    <xf numFmtId="164" fontId="3" fillId="0" borderId="0" xfId="21" applyNumberFormat="1" applyFont="1" applyAlignment="1">
      <alignment horizontal="center"/>
      <protection/>
    </xf>
    <xf numFmtId="0" fontId="2" fillId="0" borderId="0" xfId="20" applyNumberFormat="1" applyFont="1" applyAlignment="1">
      <alignment/>
      <protection/>
    </xf>
    <xf numFmtId="41" fontId="3" fillId="0" borderId="0" xfId="20" applyNumberFormat="1" applyFont="1" applyAlignment="1">
      <alignment horizontal="center"/>
      <protection/>
    </xf>
    <xf numFmtId="41" fontId="3" fillId="0" borderId="0" xfId="20" applyNumberFormat="1" applyFont="1" applyBorder="1" applyAlignment="1">
      <alignment horizontal="center"/>
      <protection/>
    </xf>
    <xf numFmtId="0" fontId="3" fillId="0" borderId="0" xfId="20" applyNumberFormat="1" applyFont="1" applyAlignment="1">
      <alignment/>
      <protection/>
    </xf>
    <xf numFmtId="41" fontId="3" fillId="0" borderId="1" xfId="20" applyNumberFormat="1" applyFont="1" applyBorder="1" applyAlignment="1">
      <alignment horizontal="center"/>
      <protection/>
    </xf>
    <xf numFmtId="41" fontId="3" fillId="0" borderId="0" xfId="20" applyNumberFormat="1" applyFont="1" applyAlignment="1">
      <alignment/>
      <protection/>
    </xf>
    <xf numFmtId="0" fontId="5" fillId="0" borderId="0" xfId="21" applyNumberFormat="1" applyFont="1" applyAlignment="1">
      <alignment horizontal="center"/>
      <protection/>
    </xf>
    <xf numFmtId="41" fontId="3" fillId="0" borderId="0" xfId="21" applyNumberFormat="1" applyFont="1" applyBorder="1" applyAlignment="1">
      <alignment horizontal="right"/>
      <protection/>
    </xf>
    <xf numFmtId="37" fontId="2" fillId="0" borderId="0" xfId="21" applyNumberFormat="1" applyFont="1" applyAlignment="1">
      <alignment/>
      <protection/>
    </xf>
    <xf numFmtId="37" fontId="3" fillId="0" borderId="0" xfId="21" applyNumberFormat="1" applyFont="1" applyAlignment="1">
      <alignment/>
      <protection/>
    </xf>
    <xf numFmtId="41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41" fontId="3" fillId="0" borderId="0" xfId="20" applyNumberFormat="1" applyFont="1" applyBorder="1" applyAlignment="1" quotePrefix="1">
      <alignment horizontal="center"/>
      <protection/>
    </xf>
    <xf numFmtId="164" fontId="3" fillId="0" borderId="0" xfId="20" applyNumberFormat="1" applyFont="1" applyBorder="1" applyAlignment="1">
      <alignment/>
      <protection/>
    </xf>
    <xf numFmtId="41" fontId="3" fillId="0" borderId="0" xfId="20" applyNumberFormat="1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164" fontId="3" fillId="0" borderId="2" xfId="20" applyNumberFormat="1" applyFont="1" applyBorder="1" applyAlignment="1">
      <alignment horizontal="center"/>
      <protection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0" fontId="2" fillId="0" borderId="0" xfId="0" applyFont="1"/>
    <xf numFmtId="164" fontId="3" fillId="0" borderId="0" xfId="0" applyNumberFormat="1" applyFont="1" quotePrefix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7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0" borderId="1" xfId="0" applyNumberFormat="1" applyFont="1" applyBorder="1"/>
    <xf numFmtId="0" fontId="3" fillId="0" borderId="0" xfId="0" applyFont="1" quotePrefix="1"/>
    <xf numFmtId="41" fontId="3" fillId="0" borderId="4" xfId="0" applyNumberFormat="1" applyFont="1" applyBorder="1"/>
    <xf numFmtId="0" fontId="3" fillId="0" borderId="0" xfId="0" applyFont="1" applyAlignment="1" quotePrefix="1">
      <alignment horizontal="center"/>
    </xf>
    <xf numFmtId="0" fontId="3" fillId="0" borderId="5" xfId="0" applyFont="1" applyBorder="1"/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quotePrefix="1">
      <alignment horizontal="left"/>
    </xf>
    <xf numFmtId="41" fontId="3" fillId="0" borderId="0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 applyProtection="1">
      <alignment horizontal="left"/>
      <protection/>
    </xf>
    <xf numFmtId="39" fontId="4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/>
    </xf>
    <xf numFmtId="0" fontId="3" fillId="0" borderId="0" xfId="18" applyNumberFormat="1" applyFont="1" applyFill="1" applyAlignment="1" applyProtection="1" quotePrefix="1">
      <alignment horizontal="center"/>
      <protection/>
    </xf>
    <xf numFmtId="43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Border="1"/>
    <xf numFmtId="164" fontId="3" fillId="0" borderId="2" xfId="20" applyNumberFormat="1" applyFont="1" applyBorder="1" applyAlignment="1">
      <alignment horizontal="center"/>
      <protection/>
    </xf>
    <xf numFmtId="37" fontId="2" fillId="0" borderId="0" xfId="20" applyNumberFormat="1" applyFont="1" applyAlignment="1">
      <alignment horizontal="left"/>
      <protection/>
    </xf>
    <xf numFmtId="38" fontId="3" fillId="0" borderId="0" xfId="20" applyNumberFormat="1" applyFont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A190-670B-4E85-A9D2-9C6AFDC6AFE2}">
  <dimension ref="A1:G74"/>
  <sheetViews>
    <sheetView showGridLines="0" tabSelected="1" view="pageBreakPreview" zoomScale="85" zoomScaleSheetLayoutView="85" workbookViewId="0" topLeftCell="A1">
      <selection activeCell="C7" sqref="C7"/>
    </sheetView>
  </sheetViews>
  <sheetFormatPr defaultColWidth="10.57421875" defaultRowHeight="24" customHeight="1"/>
  <cols>
    <col min="1" max="1" width="46.7109375" style="41" customWidth="1"/>
    <col min="2" max="2" width="1.421875" style="29" customWidth="1"/>
    <col min="3" max="3" width="11.140625" style="28" customWidth="1"/>
    <col min="4" max="4" width="1.421875" style="29" customWidth="1"/>
    <col min="5" max="5" width="18.57421875" style="29" customWidth="1"/>
    <col min="6" max="6" width="1.421875" style="29" customWidth="1"/>
    <col min="7" max="7" width="18.57421875" style="29" customWidth="1"/>
    <col min="8" max="8" width="0.5625" style="29" customWidth="1"/>
    <col min="9" max="9" width="5.421875" style="29" bestFit="1" customWidth="1"/>
    <col min="10" max="16384" width="10.57421875" style="29" customWidth="1"/>
  </cols>
  <sheetData>
    <row r="1" spans="1:2" ht="24" customHeight="1">
      <c r="A1" s="26" t="s">
        <v>0</v>
      </c>
      <c r="B1" s="27"/>
    </row>
    <row r="2" ht="24" customHeight="1">
      <c r="A2" s="26" t="s">
        <v>71</v>
      </c>
    </row>
    <row r="3" ht="24" customHeight="1">
      <c r="A3" s="26" t="s">
        <v>122</v>
      </c>
    </row>
    <row r="4" spans="1:7" ht="24" customHeight="1">
      <c r="A4" s="30"/>
      <c r="B4" s="30"/>
      <c r="D4" s="30"/>
      <c r="E4" s="31"/>
      <c r="F4" s="31"/>
      <c r="G4" s="32" t="s">
        <v>1</v>
      </c>
    </row>
    <row r="5" spans="1:7" ht="24" customHeight="1">
      <c r="A5" s="30"/>
      <c r="B5" s="30"/>
      <c r="D5" s="30"/>
      <c r="E5" s="30" t="s">
        <v>70</v>
      </c>
      <c r="F5" s="30"/>
      <c r="G5" s="30" t="s">
        <v>70</v>
      </c>
    </row>
    <row r="6" spans="1:7" ht="24" customHeight="1">
      <c r="A6" s="28"/>
      <c r="B6" s="30"/>
      <c r="C6" s="33" t="s">
        <v>2</v>
      </c>
      <c r="D6" s="30"/>
      <c r="E6" s="34" t="s">
        <v>123</v>
      </c>
      <c r="F6" s="35"/>
      <c r="G6" s="36" t="s">
        <v>124</v>
      </c>
    </row>
    <row r="7" spans="1:7" ht="24" customHeight="1">
      <c r="A7" s="28"/>
      <c r="B7" s="30"/>
      <c r="C7" s="33"/>
      <c r="D7" s="30"/>
      <c r="E7" s="37" t="s">
        <v>3</v>
      </c>
      <c r="F7" s="37"/>
      <c r="G7" s="38" t="s">
        <v>72</v>
      </c>
    </row>
    <row r="8" spans="1:7" ht="24" customHeight="1">
      <c r="A8" s="28"/>
      <c r="B8" s="30"/>
      <c r="C8" s="33"/>
      <c r="D8" s="30"/>
      <c r="E8" s="37" t="s">
        <v>4</v>
      </c>
      <c r="F8" s="37"/>
      <c r="G8" s="38"/>
    </row>
    <row r="9" spans="1:3" ht="24" customHeight="1">
      <c r="A9" s="26" t="s">
        <v>5</v>
      </c>
      <c r="C9" s="39"/>
    </row>
    <row r="10" spans="1:7" ht="24" customHeight="1">
      <c r="A10" s="26" t="s">
        <v>6</v>
      </c>
      <c r="C10" s="39"/>
      <c r="E10" s="40"/>
      <c r="F10" s="40"/>
      <c r="G10" s="40"/>
    </row>
    <row r="11" spans="1:7" ht="24" customHeight="1">
      <c r="A11" s="41" t="s">
        <v>7</v>
      </c>
      <c r="B11" s="27"/>
      <c r="C11" s="39"/>
      <c r="E11" s="40">
        <v>75921493</v>
      </c>
      <c r="F11" s="40"/>
      <c r="G11" s="40">
        <v>74856494</v>
      </c>
    </row>
    <row r="12" spans="1:7" ht="24" customHeight="1">
      <c r="A12" s="41" t="s">
        <v>62</v>
      </c>
      <c r="C12" s="39">
        <v>3</v>
      </c>
      <c r="D12" s="42"/>
      <c r="E12" s="40">
        <v>162531245</v>
      </c>
      <c r="F12" s="43"/>
      <c r="G12" s="40">
        <v>237806621</v>
      </c>
    </row>
    <row r="13" spans="1:7" ht="24" customHeight="1">
      <c r="A13" s="41" t="s">
        <v>63</v>
      </c>
      <c r="B13" s="27"/>
      <c r="C13" s="39"/>
      <c r="E13" s="40">
        <v>95322104</v>
      </c>
      <c r="F13" s="40"/>
      <c r="G13" s="40">
        <v>106192484</v>
      </c>
    </row>
    <row r="14" spans="1:7" ht="24" customHeight="1">
      <c r="A14" s="41" t="s">
        <v>96</v>
      </c>
      <c r="B14" s="27"/>
      <c r="C14" s="39"/>
      <c r="E14" s="40">
        <v>38139124</v>
      </c>
      <c r="F14" s="40"/>
      <c r="G14" s="40">
        <v>38002429</v>
      </c>
    </row>
    <row r="15" spans="1:7" ht="24" customHeight="1">
      <c r="A15" s="41" t="s">
        <v>8</v>
      </c>
      <c r="C15" s="39"/>
      <c r="E15" s="40">
        <v>4891887</v>
      </c>
      <c r="F15" s="40"/>
      <c r="G15" s="44">
        <v>7258252</v>
      </c>
    </row>
    <row r="16" spans="1:7" ht="24" customHeight="1">
      <c r="A16" s="26" t="s">
        <v>64</v>
      </c>
      <c r="C16" s="39"/>
      <c r="E16" s="45">
        <f>SUM(E11:E15)</f>
        <v>376805853</v>
      </c>
      <c r="F16" s="40"/>
      <c r="G16" s="45">
        <f>SUM(G11:G15)</f>
        <v>464116280</v>
      </c>
    </row>
    <row r="17" spans="1:7" ht="24" customHeight="1">
      <c r="A17" s="26" t="s">
        <v>9</v>
      </c>
      <c r="C17" s="39"/>
      <c r="E17" s="40"/>
      <c r="F17" s="40"/>
      <c r="G17" s="40"/>
    </row>
    <row r="18" spans="1:7" ht="24" customHeight="1">
      <c r="A18" s="41" t="s">
        <v>89</v>
      </c>
      <c r="C18" s="39"/>
      <c r="E18" s="40">
        <v>302132</v>
      </c>
      <c r="F18" s="40"/>
      <c r="G18" s="40">
        <v>303018</v>
      </c>
    </row>
    <row r="19" spans="1:7" ht="24" customHeight="1">
      <c r="A19" s="41" t="s">
        <v>65</v>
      </c>
      <c r="C19" s="39"/>
      <c r="E19" s="40">
        <v>232522603</v>
      </c>
      <c r="F19" s="40"/>
      <c r="G19" s="40">
        <v>242483488</v>
      </c>
    </row>
    <row r="20" spans="1:7" ht="24" customHeight="1">
      <c r="A20" s="41" t="s">
        <v>77</v>
      </c>
      <c r="C20" s="39"/>
      <c r="E20" s="40">
        <v>235231</v>
      </c>
      <c r="F20" s="40"/>
      <c r="G20" s="40">
        <v>400001</v>
      </c>
    </row>
    <row r="21" spans="1:7" ht="24" customHeight="1">
      <c r="A21" s="41" t="s">
        <v>80</v>
      </c>
      <c r="C21" s="39"/>
      <c r="E21" s="44">
        <v>7468316</v>
      </c>
      <c r="F21" s="40"/>
      <c r="G21" s="44">
        <v>5748817</v>
      </c>
    </row>
    <row r="22" spans="1:7" ht="24" customHeight="1">
      <c r="A22" s="26" t="s">
        <v>10</v>
      </c>
      <c r="C22" s="39"/>
      <c r="E22" s="44">
        <f>SUM(E18:E21)</f>
        <v>240528282</v>
      </c>
      <c r="F22" s="40"/>
      <c r="G22" s="44">
        <f>SUM(G18:G21)</f>
        <v>248935324</v>
      </c>
    </row>
    <row r="23" spans="1:7" ht="24" customHeight="1" thickBot="1">
      <c r="A23" s="26" t="s">
        <v>11</v>
      </c>
      <c r="E23" s="46">
        <f>SUM(E22,E16)</f>
        <v>617334135</v>
      </c>
      <c r="F23" s="40"/>
      <c r="G23" s="46">
        <f>SUM(G22,G16)</f>
        <v>713051604</v>
      </c>
    </row>
    <row r="24" ht="24" customHeight="1" thickTop="1"/>
    <row r="25" spans="1:2" ht="24" customHeight="1">
      <c r="A25" s="47" t="s">
        <v>12</v>
      </c>
      <c r="B25" s="27"/>
    </row>
    <row r="26" spans="1:2" ht="24" customHeight="1">
      <c r="A26" s="26" t="s">
        <v>0</v>
      </c>
      <c r="B26" s="27"/>
    </row>
    <row r="27" spans="1:7" ht="24" customHeight="1">
      <c r="A27" s="26" t="s">
        <v>73</v>
      </c>
      <c r="D27" s="30"/>
      <c r="E27" s="30"/>
      <c r="F27" s="30"/>
      <c r="G27" s="30"/>
    </row>
    <row r="28" ht="24" customHeight="1">
      <c r="A28" s="26" t="s">
        <v>122</v>
      </c>
    </row>
    <row r="29" spans="1:7" ht="24" customHeight="1">
      <c r="A29" s="30"/>
      <c r="B29" s="30"/>
      <c r="D29" s="30"/>
      <c r="E29" s="31"/>
      <c r="F29" s="31"/>
      <c r="G29" s="32" t="s">
        <v>1</v>
      </c>
    </row>
    <row r="30" spans="1:7" ht="24" customHeight="1">
      <c r="A30" s="30"/>
      <c r="B30" s="30"/>
      <c r="D30" s="30"/>
      <c r="E30" s="30" t="s">
        <v>70</v>
      </c>
      <c r="F30" s="30"/>
      <c r="G30" s="30" t="s">
        <v>70</v>
      </c>
    </row>
    <row r="31" spans="1:7" ht="24" customHeight="1">
      <c r="A31" s="28"/>
      <c r="B31" s="30"/>
      <c r="C31" s="33"/>
      <c r="D31" s="30"/>
      <c r="E31" s="34" t="s">
        <v>123</v>
      </c>
      <c r="F31" s="35"/>
      <c r="G31" s="36" t="s">
        <v>124</v>
      </c>
    </row>
    <row r="32" spans="1:7" ht="24" customHeight="1">
      <c r="A32" s="28"/>
      <c r="B32" s="30"/>
      <c r="C32" s="33"/>
      <c r="D32" s="30"/>
      <c r="E32" s="37" t="s">
        <v>3</v>
      </c>
      <c r="F32" s="37"/>
      <c r="G32" s="38" t="s">
        <v>72</v>
      </c>
    </row>
    <row r="33" spans="1:7" ht="24" customHeight="1">
      <c r="A33" s="28"/>
      <c r="B33" s="30"/>
      <c r="C33" s="33"/>
      <c r="D33" s="30"/>
      <c r="E33" s="37" t="s">
        <v>4</v>
      </c>
      <c r="F33" s="37"/>
      <c r="G33" s="38"/>
    </row>
    <row r="34" spans="1:7" ht="24" customHeight="1">
      <c r="A34" s="26" t="s">
        <v>13</v>
      </c>
      <c r="C34" s="39"/>
      <c r="D34" s="30"/>
      <c r="E34" s="30"/>
      <c r="F34" s="30"/>
      <c r="G34" s="30"/>
    </row>
    <row r="35" spans="1:3" ht="24" customHeight="1">
      <c r="A35" s="26" t="s">
        <v>14</v>
      </c>
      <c r="C35" s="39"/>
    </row>
    <row r="36" spans="1:7" ht="24" customHeight="1">
      <c r="A36" s="41" t="s">
        <v>66</v>
      </c>
      <c r="C36" s="39"/>
      <c r="E36" s="40">
        <v>163978300</v>
      </c>
      <c r="F36" s="40"/>
      <c r="G36" s="40">
        <v>187286718</v>
      </c>
    </row>
    <row r="37" spans="1:7" ht="24" customHeight="1">
      <c r="A37" s="41" t="s">
        <v>99</v>
      </c>
      <c r="C37" s="39"/>
      <c r="E37" s="89">
        <v>1019674</v>
      </c>
      <c r="F37" s="40"/>
      <c r="G37" s="40">
        <v>1924209</v>
      </c>
    </row>
    <row r="38" spans="1:7" ht="24" customHeight="1">
      <c r="A38" s="41" t="s">
        <v>125</v>
      </c>
      <c r="C38" s="39"/>
      <c r="E38" s="89">
        <v>3685910</v>
      </c>
      <c r="F38" s="40"/>
      <c r="G38" s="40">
        <v>2455434</v>
      </c>
    </row>
    <row r="39" spans="1:7" ht="24" customHeight="1">
      <c r="A39" s="41" t="s">
        <v>15</v>
      </c>
      <c r="C39" s="39"/>
      <c r="E39" s="40">
        <v>1277364</v>
      </c>
      <c r="F39" s="40"/>
      <c r="G39" s="40">
        <v>1570222</v>
      </c>
    </row>
    <row r="40" spans="1:7" ht="24" customHeight="1">
      <c r="A40" s="26" t="s">
        <v>16</v>
      </c>
      <c r="C40" s="39"/>
      <c r="E40" s="45">
        <f>SUM(E36:E39)</f>
        <v>169961248</v>
      </c>
      <c r="F40" s="40"/>
      <c r="G40" s="45">
        <f>SUM(G36:G39)</f>
        <v>193236583</v>
      </c>
    </row>
    <row r="41" spans="1:7" ht="24" customHeight="1">
      <c r="A41" s="26" t="s">
        <v>17</v>
      </c>
      <c r="C41" s="39"/>
      <c r="E41" s="40"/>
      <c r="F41" s="40"/>
      <c r="G41" s="40"/>
    </row>
    <row r="42" spans="1:7" ht="24" customHeight="1">
      <c r="A42" s="41" t="s">
        <v>90</v>
      </c>
      <c r="C42" s="39"/>
      <c r="E42" s="89">
        <v>2118042</v>
      </c>
      <c r="F42" s="40"/>
      <c r="G42" s="40">
        <v>2888652</v>
      </c>
    </row>
    <row r="43" spans="1:7" ht="24" customHeight="1">
      <c r="A43" s="41" t="s">
        <v>18</v>
      </c>
      <c r="C43" s="39"/>
      <c r="E43" s="40">
        <v>41640196</v>
      </c>
      <c r="F43" s="40"/>
      <c r="G43" s="40">
        <v>37735737</v>
      </c>
    </row>
    <row r="44" spans="1:7" ht="24" customHeight="1">
      <c r="A44" s="26" t="s">
        <v>19</v>
      </c>
      <c r="C44" s="39"/>
      <c r="E44" s="45">
        <f>SUM(E42:E43)</f>
        <v>43758238</v>
      </c>
      <c r="F44" s="40"/>
      <c r="G44" s="45">
        <f>SUM(G42:G43)</f>
        <v>40624389</v>
      </c>
    </row>
    <row r="45" spans="1:7" ht="24" customHeight="1">
      <c r="A45" s="26" t="s">
        <v>20</v>
      </c>
      <c r="E45" s="45">
        <f>SUM(E44,E40)</f>
        <v>213719486</v>
      </c>
      <c r="F45" s="40"/>
      <c r="G45" s="45">
        <f>SUM(G44,G40)</f>
        <v>233860972</v>
      </c>
    </row>
    <row r="46" spans="1:7" ht="24" customHeight="1">
      <c r="A46" s="26"/>
      <c r="E46" s="101"/>
      <c r="F46" s="40"/>
      <c r="G46" s="101"/>
    </row>
    <row r="47" spans="1:2" ht="24" customHeight="1">
      <c r="A47" s="47" t="s">
        <v>12</v>
      </c>
      <c r="B47" s="27"/>
    </row>
    <row r="48" spans="1:2" ht="24" customHeight="1">
      <c r="A48" s="26" t="s">
        <v>0</v>
      </c>
      <c r="B48" s="27"/>
    </row>
    <row r="49" spans="1:7" ht="24" customHeight="1">
      <c r="A49" s="26" t="s">
        <v>73</v>
      </c>
      <c r="D49" s="30"/>
      <c r="E49" s="30"/>
      <c r="F49" s="30"/>
      <c r="G49" s="30"/>
    </row>
    <row r="50" ht="24" customHeight="1">
      <c r="A50" s="26" t="s">
        <v>122</v>
      </c>
    </row>
    <row r="51" spans="1:7" ht="24" customHeight="1">
      <c r="A51" s="30"/>
      <c r="B51" s="30"/>
      <c r="D51" s="30"/>
      <c r="E51" s="31"/>
      <c r="F51" s="31"/>
      <c r="G51" s="32" t="s">
        <v>1</v>
      </c>
    </row>
    <row r="52" spans="1:7" ht="24" customHeight="1">
      <c r="A52" s="30"/>
      <c r="B52" s="30"/>
      <c r="D52" s="30"/>
      <c r="E52" s="30" t="s">
        <v>70</v>
      </c>
      <c r="F52" s="30"/>
      <c r="G52" s="30" t="s">
        <v>70</v>
      </c>
    </row>
    <row r="53" spans="1:7" ht="24" customHeight="1">
      <c r="A53" s="28"/>
      <c r="B53" s="30"/>
      <c r="C53" s="33"/>
      <c r="D53" s="30"/>
      <c r="E53" s="34" t="s">
        <v>123</v>
      </c>
      <c r="F53" s="35"/>
      <c r="G53" s="36" t="s">
        <v>124</v>
      </c>
    </row>
    <row r="54" spans="1:7" ht="24" customHeight="1">
      <c r="A54" s="28"/>
      <c r="B54" s="30"/>
      <c r="C54" s="33"/>
      <c r="D54" s="30"/>
      <c r="E54" s="37" t="s">
        <v>3</v>
      </c>
      <c r="F54" s="37"/>
      <c r="G54" s="38" t="s">
        <v>72</v>
      </c>
    </row>
    <row r="55" spans="1:7" ht="24" customHeight="1">
      <c r="A55" s="28"/>
      <c r="B55" s="30"/>
      <c r="C55" s="33"/>
      <c r="D55" s="30"/>
      <c r="E55" s="37" t="s">
        <v>4</v>
      </c>
      <c r="F55" s="37"/>
      <c r="G55" s="38"/>
    </row>
    <row r="56" ht="24" customHeight="1">
      <c r="A56" s="26" t="s">
        <v>21</v>
      </c>
    </row>
    <row r="57" ht="24" customHeight="1">
      <c r="A57" s="41" t="s">
        <v>22</v>
      </c>
    </row>
    <row r="58" spans="1:3" ht="24" customHeight="1">
      <c r="A58" s="41" t="s">
        <v>23</v>
      </c>
      <c r="B58" s="27"/>
      <c r="C58" s="39"/>
    </row>
    <row r="59" spans="1:7" ht="24" customHeight="1" thickBot="1">
      <c r="A59" s="41" t="s">
        <v>76</v>
      </c>
      <c r="C59" s="39"/>
      <c r="E59" s="48">
        <v>121500000</v>
      </c>
      <c r="F59" s="40"/>
      <c r="G59" s="48">
        <v>121500000</v>
      </c>
    </row>
    <row r="60" spans="1:7" ht="24" customHeight="1" thickTop="1">
      <c r="A60" s="41" t="s">
        <v>87</v>
      </c>
      <c r="B60" s="27"/>
      <c r="C60" s="39"/>
      <c r="E60" s="40"/>
      <c r="F60" s="40"/>
      <c r="G60" s="40"/>
    </row>
    <row r="61" spans="1:7" ht="24" customHeight="1">
      <c r="A61" s="41" t="s">
        <v>76</v>
      </c>
      <c r="E61" s="40">
        <f>'CE'!B18</f>
        <v>121500000</v>
      </c>
      <c r="F61" s="40"/>
      <c r="G61" s="40">
        <v>121500000</v>
      </c>
    </row>
    <row r="62" spans="1:7" ht="24" customHeight="1">
      <c r="A62" s="41" t="s">
        <v>24</v>
      </c>
      <c r="E62" s="40">
        <f>'CE'!D18</f>
        <v>233350000</v>
      </c>
      <c r="F62" s="40"/>
      <c r="G62" s="40">
        <v>233350000</v>
      </c>
    </row>
    <row r="63" spans="1:6" ht="24" customHeight="1">
      <c r="A63" s="41" t="s">
        <v>25</v>
      </c>
      <c r="B63" s="27"/>
      <c r="C63" s="39"/>
      <c r="F63" s="40"/>
    </row>
    <row r="64" spans="1:7" ht="24" customHeight="1">
      <c r="A64" s="41" t="s">
        <v>61</v>
      </c>
      <c r="C64" s="39"/>
      <c r="E64" s="40">
        <f>'CE'!F18</f>
        <v>12150000</v>
      </c>
      <c r="F64" s="40"/>
      <c r="G64" s="40">
        <v>12150000</v>
      </c>
    </row>
    <row r="65" spans="1:7" ht="24" customHeight="1">
      <c r="A65" s="41" t="s">
        <v>26</v>
      </c>
      <c r="C65" s="39"/>
      <c r="E65" s="44">
        <f>'CE'!H18</f>
        <v>36614649</v>
      </c>
      <c r="F65" s="40"/>
      <c r="G65" s="44">
        <f>SUM('CE'!H15)</f>
        <v>112190632</v>
      </c>
    </row>
    <row r="66" spans="1:7" ht="24" customHeight="1">
      <c r="A66" s="26" t="s">
        <v>27</v>
      </c>
      <c r="B66" s="27"/>
      <c r="E66" s="44">
        <f>SUM(E61:E65)</f>
        <v>403614649</v>
      </c>
      <c r="F66" s="40"/>
      <c r="G66" s="44">
        <f>SUM(G61:G65)</f>
        <v>479190632</v>
      </c>
    </row>
    <row r="67" spans="1:7" ht="24" customHeight="1" thickBot="1">
      <c r="A67" s="26" t="s">
        <v>28</v>
      </c>
      <c r="E67" s="48">
        <f>SUM(E66,E45)</f>
        <v>617334135</v>
      </c>
      <c r="F67" s="40"/>
      <c r="G67" s="48">
        <f>SUM(G66,G45)</f>
        <v>713051604</v>
      </c>
    </row>
    <row r="68" spans="5:7" ht="24" customHeight="1" thickTop="1">
      <c r="E68" s="40">
        <f>E67-E23</f>
        <v>0</v>
      </c>
      <c r="F68" s="40"/>
      <c r="G68" s="40">
        <f>G67-G23</f>
        <v>0</v>
      </c>
    </row>
    <row r="69" spans="1:3" ht="24" customHeight="1">
      <c r="A69" s="47" t="s">
        <v>12</v>
      </c>
      <c r="B69" s="27"/>
      <c r="C69" s="49"/>
    </row>
    <row r="70" spans="1:3" ht="24" customHeight="1">
      <c r="A70" s="47"/>
      <c r="B70" s="27"/>
      <c r="C70" s="49"/>
    </row>
    <row r="71" spans="1:3" ht="24" customHeight="1">
      <c r="A71" s="50"/>
      <c r="C71" s="49"/>
    </row>
    <row r="73" ht="24" customHeight="1">
      <c r="B73" s="41" t="s">
        <v>29</v>
      </c>
    </row>
    <row r="74" ht="24" customHeight="1">
      <c r="A74" s="50"/>
    </row>
  </sheetData>
  <printOptions horizontalCentered="1"/>
  <pageMargins left="0.7874015748031497" right="0.31496062992125984" top="0.7874015748031497" bottom="0.11811023622047245" header="0.31496062992125984" footer="0.31496062992125984"/>
  <pageSetup fitToHeight="6" horizontalDpi="600" verticalDpi="600" orientation="portrait" paperSize="9" scale="90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showGridLines="0" view="pageBreakPreview" zoomScale="80" zoomScaleSheetLayoutView="80" workbookViewId="0" topLeftCell="A7">
      <selection activeCell="E16" sqref="E16"/>
    </sheetView>
  </sheetViews>
  <sheetFormatPr defaultColWidth="10.7109375" defaultRowHeight="24" customHeight="1"/>
  <cols>
    <col min="1" max="1" width="51.421875" style="54" customWidth="1"/>
    <col min="2" max="2" width="3.7109375" style="60" customWidth="1"/>
    <col min="3" max="3" width="8.421875" style="54" customWidth="1"/>
    <col min="4" max="4" width="1.57421875" style="60" customWidth="1"/>
    <col min="5" max="5" width="16.28125" style="60" customWidth="1"/>
    <col min="6" max="6" width="1.421875" style="60" customWidth="1"/>
    <col min="7" max="7" width="16.28125" style="60" customWidth="1"/>
    <col min="8" max="16384" width="10.7109375" style="24" customWidth="1"/>
  </cols>
  <sheetData>
    <row r="1" spans="1:7" s="23" customFormat="1" ht="24" customHeight="1">
      <c r="A1" s="53"/>
      <c r="B1" s="56"/>
      <c r="C1" s="57"/>
      <c r="D1" s="58"/>
      <c r="E1" s="58"/>
      <c r="F1" s="58"/>
      <c r="G1" s="52" t="s">
        <v>48</v>
      </c>
    </row>
    <row r="2" spans="1:7" s="23" customFormat="1" ht="24" customHeight="1">
      <c r="A2" s="51" t="s">
        <v>0</v>
      </c>
      <c r="B2" s="56"/>
      <c r="C2" s="57"/>
      <c r="D2" s="58"/>
      <c r="E2" s="58"/>
      <c r="F2" s="58"/>
      <c r="G2" s="58"/>
    </row>
    <row r="3" spans="1:7" s="23" customFormat="1" ht="24" customHeight="1">
      <c r="A3" s="51" t="s">
        <v>74</v>
      </c>
      <c r="B3" s="58"/>
      <c r="C3" s="57"/>
      <c r="D3" s="58"/>
      <c r="E3" s="58"/>
      <c r="F3" s="58"/>
      <c r="G3" s="58"/>
    </row>
    <row r="4" spans="1:7" s="23" customFormat="1" ht="24" customHeight="1">
      <c r="A4" s="51" t="s">
        <v>121</v>
      </c>
      <c r="B4" s="58"/>
      <c r="C4" s="57"/>
      <c r="D4" s="58"/>
      <c r="E4" s="58"/>
      <c r="F4" s="58"/>
      <c r="G4" s="58"/>
    </row>
    <row r="5" spans="1:7" s="23" customFormat="1" ht="24" customHeight="1">
      <c r="A5" s="53"/>
      <c r="B5" s="58"/>
      <c r="C5" s="57"/>
      <c r="D5" s="58"/>
      <c r="E5" s="58"/>
      <c r="F5" s="58"/>
      <c r="G5" s="59" t="s">
        <v>1</v>
      </c>
    </row>
    <row r="6" spans="3:7" ht="24" customHeight="1">
      <c r="C6" s="61"/>
      <c r="E6" s="62">
        <v>2022</v>
      </c>
      <c r="F6" s="63"/>
      <c r="G6" s="62">
        <v>2021</v>
      </c>
    </row>
    <row r="7" spans="1:7" s="25" customFormat="1" ht="24" customHeight="1">
      <c r="A7" s="94" t="s">
        <v>60</v>
      </c>
      <c r="B7" s="95"/>
      <c r="C7" s="96"/>
      <c r="D7" s="97"/>
      <c r="E7" s="98"/>
      <c r="F7" s="97"/>
      <c r="G7" s="97"/>
    </row>
    <row r="8" ht="24" customHeight="1">
      <c r="A8" s="51" t="s">
        <v>30</v>
      </c>
    </row>
    <row r="9" spans="1:7" ht="24" customHeight="1">
      <c r="A9" s="55" t="s">
        <v>93</v>
      </c>
      <c r="B9" s="53"/>
      <c r="C9" s="64"/>
      <c r="E9" s="65">
        <v>169510426</v>
      </c>
      <c r="F9" s="65"/>
      <c r="G9" s="65">
        <v>199821761</v>
      </c>
    </row>
    <row r="10" spans="1:7" ht="24" customHeight="1">
      <c r="A10" s="55" t="s">
        <v>31</v>
      </c>
      <c r="B10" s="53"/>
      <c r="C10" s="64"/>
      <c r="E10" s="65">
        <v>2155456</v>
      </c>
      <c r="F10" s="65"/>
      <c r="G10" s="65">
        <v>4347051</v>
      </c>
    </row>
    <row r="11" spans="1:7" ht="24" customHeight="1">
      <c r="A11" s="51" t="s">
        <v>32</v>
      </c>
      <c r="E11" s="66">
        <f>SUM(E9:E10)</f>
        <v>171665882</v>
      </c>
      <c r="F11" s="65"/>
      <c r="G11" s="66">
        <f>SUM(G9:G10)</f>
        <v>204168812</v>
      </c>
    </row>
    <row r="12" spans="1:7" ht="24" customHeight="1">
      <c r="A12" s="51" t="s">
        <v>33</v>
      </c>
      <c r="E12" s="65"/>
      <c r="F12" s="65"/>
      <c r="G12" s="65"/>
    </row>
    <row r="13" spans="1:7" ht="24" customHeight="1">
      <c r="A13" s="55" t="s">
        <v>81</v>
      </c>
      <c r="B13" s="53"/>
      <c r="E13" s="65">
        <v>162208167</v>
      </c>
      <c r="F13" s="65"/>
      <c r="G13" s="65">
        <v>176777255</v>
      </c>
    </row>
    <row r="14" spans="1:7" ht="24" customHeight="1">
      <c r="A14" s="55" t="s">
        <v>94</v>
      </c>
      <c r="B14" s="67"/>
      <c r="C14" s="64"/>
      <c r="E14" s="65">
        <v>6564913</v>
      </c>
      <c r="F14" s="65"/>
      <c r="G14" s="65">
        <v>11877212</v>
      </c>
    </row>
    <row r="15" spans="1:7" ht="24" customHeight="1">
      <c r="A15" s="55" t="s">
        <v>34</v>
      </c>
      <c r="B15" s="67"/>
      <c r="C15" s="64"/>
      <c r="E15" s="65">
        <v>16165740</v>
      </c>
      <c r="F15" s="65"/>
      <c r="G15" s="65">
        <v>17688947</v>
      </c>
    </row>
    <row r="16" spans="1:7" ht="24" customHeight="1">
      <c r="A16" s="51" t="s">
        <v>35</v>
      </c>
      <c r="E16" s="66">
        <f>SUM(E13:E15)</f>
        <v>184938820</v>
      </c>
      <c r="F16" s="65"/>
      <c r="G16" s="66">
        <f>SUM(G13:G15)</f>
        <v>206343414</v>
      </c>
    </row>
    <row r="17" spans="1:7" ht="24" customHeight="1">
      <c r="A17" s="51" t="s">
        <v>138</v>
      </c>
      <c r="E17" s="65">
        <f>E11-E16</f>
        <v>-13272938</v>
      </c>
      <c r="F17" s="65"/>
      <c r="G17" s="65">
        <f>G11-G16</f>
        <v>-2174602</v>
      </c>
    </row>
    <row r="18" spans="1:7" ht="24" customHeight="1">
      <c r="A18" s="55" t="s">
        <v>100</v>
      </c>
      <c r="E18" s="65">
        <v>-62377</v>
      </c>
      <c r="F18" s="65"/>
      <c r="G18" s="65">
        <v>-30957</v>
      </c>
    </row>
    <row r="19" spans="1:7" ht="24" customHeight="1">
      <c r="A19" s="51" t="s">
        <v>139</v>
      </c>
      <c r="B19" s="67"/>
      <c r="E19" s="69">
        <f>SUM(E17:E18)</f>
        <v>-13335315</v>
      </c>
      <c r="F19" s="68"/>
      <c r="G19" s="69">
        <f>SUM(G17:G18)</f>
        <v>-2205559</v>
      </c>
    </row>
    <row r="20" spans="1:7" ht="24" customHeight="1">
      <c r="A20" s="55" t="s">
        <v>133</v>
      </c>
      <c r="C20" s="64"/>
      <c r="E20" s="65">
        <v>155646</v>
      </c>
      <c r="F20" s="68"/>
      <c r="G20" s="65">
        <v>457156</v>
      </c>
    </row>
    <row r="21" spans="1:7" ht="24" customHeight="1">
      <c r="A21" s="51" t="s">
        <v>140</v>
      </c>
      <c r="B21" s="53"/>
      <c r="E21" s="69">
        <f>SUM(E19:E20)</f>
        <v>-13179669</v>
      </c>
      <c r="F21" s="68"/>
      <c r="G21" s="69">
        <f>SUM(G19:G20)</f>
        <v>-1748403</v>
      </c>
    </row>
    <row r="22" spans="1:7" ht="24" customHeight="1">
      <c r="A22" s="51" t="s">
        <v>55</v>
      </c>
      <c r="E22" s="70">
        <v>0</v>
      </c>
      <c r="F22" s="68"/>
      <c r="G22" s="70">
        <v>0</v>
      </c>
    </row>
    <row r="23" spans="1:7" ht="24" customHeight="1" thickBot="1">
      <c r="A23" s="51" t="s">
        <v>56</v>
      </c>
      <c r="E23" s="71">
        <f>SUM(E21:E22)</f>
        <v>-13179669</v>
      </c>
      <c r="F23" s="68"/>
      <c r="G23" s="71">
        <f>SUM(G21:G22)</f>
        <v>-1748403</v>
      </c>
    </row>
    <row r="24" spans="1:7" ht="24" customHeight="1" thickTop="1">
      <c r="A24" s="55"/>
      <c r="E24" s="68"/>
      <c r="F24" s="68"/>
      <c r="G24" s="68"/>
    </row>
    <row r="25" spans="1:3" ht="24" customHeight="1">
      <c r="A25" s="51" t="s">
        <v>128</v>
      </c>
      <c r="C25" s="64"/>
    </row>
    <row r="26" spans="1:7" ht="24" customHeight="1" thickBot="1">
      <c r="A26" s="55" t="s">
        <v>141</v>
      </c>
      <c r="B26" s="53"/>
      <c r="C26" s="64"/>
      <c r="E26" s="99">
        <f>E23/121500000</f>
        <v>-0.10847464197530864</v>
      </c>
      <c r="F26" s="72"/>
      <c r="G26" s="99">
        <f>G23/121500000</f>
        <v>-0.014390148148148148</v>
      </c>
    </row>
    <row r="27" spans="5:7" ht="24" customHeight="1" thickTop="1">
      <c r="E27" s="73"/>
      <c r="F27" s="74"/>
      <c r="G27" s="73"/>
    </row>
    <row r="28" spans="1:7" ht="24" customHeight="1">
      <c r="A28" s="54" t="s">
        <v>12</v>
      </c>
      <c r="C28" s="75"/>
      <c r="E28" s="74"/>
      <c r="F28" s="74"/>
      <c r="G28" s="74"/>
    </row>
    <row r="29" spans="3:7" ht="24" customHeight="1">
      <c r="C29" s="75"/>
      <c r="E29" s="74"/>
      <c r="F29" s="74"/>
      <c r="G29" s="74"/>
    </row>
    <row r="30" spans="1:7" s="23" customFormat="1" ht="24" customHeight="1">
      <c r="A30" s="53"/>
      <c r="B30" s="56"/>
      <c r="C30" s="57"/>
      <c r="D30" s="58"/>
      <c r="E30" s="58"/>
      <c r="F30" s="58"/>
      <c r="G30" s="52" t="s">
        <v>48</v>
      </c>
    </row>
    <row r="31" spans="1:7" s="23" customFormat="1" ht="24" customHeight="1">
      <c r="A31" s="51" t="s">
        <v>0</v>
      </c>
      <c r="B31" s="56"/>
      <c r="C31" s="57"/>
      <c r="D31" s="58"/>
      <c r="E31" s="58"/>
      <c r="F31" s="58"/>
      <c r="G31" s="58"/>
    </row>
    <row r="32" spans="1:7" s="23" customFormat="1" ht="24" customHeight="1">
      <c r="A32" s="51" t="s">
        <v>74</v>
      </c>
      <c r="B32" s="58"/>
      <c r="C32" s="57"/>
      <c r="D32" s="58"/>
      <c r="E32" s="58"/>
      <c r="F32" s="58"/>
      <c r="G32" s="58"/>
    </row>
    <row r="33" spans="1:7" s="23" customFormat="1" ht="24" customHeight="1">
      <c r="A33" s="51" t="s">
        <v>118</v>
      </c>
      <c r="B33" s="58"/>
      <c r="C33" s="57"/>
      <c r="D33" s="58"/>
      <c r="E33" s="58"/>
      <c r="F33" s="58"/>
      <c r="G33" s="58"/>
    </row>
    <row r="34" spans="1:7" s="23" customFormat="1" ht="24" customHeight="1">
      <c r="A34" s="53"/>
      <c r="B34" s="58"/>
      <c r="C34" s="57"/>
      <c r="D34" s="58"/>
      <c r="E34" s="58"/>
      <c r="F34" s="58"/>
      <c r="G34" s="59" t="s">
        <v>1</v>
      </c>
    </row>
    <row r="35" spans="3:7" ht="24" customHeight="1">
      <c r="C35" s="61"/>
      <c r="E35" s="62">
        <v>2022</v>
      </c>
      <c r="F35" s="63"/>
      <c r="G35" s="62">
        <v>2021</v>
      </c>
    </row>
    <row r="36" spans="1:7" s="25" customFormat="1" ht="24" customHeight="1">
      <c r="A36" s="94" t="s">
        <v>60</v>
      </c>
      <c r="B36" s="95"/>
      <c r="C36" s="96"/>
      <c r="D36" s="97"/>
      <c r="E36" s="98"/>
      <c r="F36" s="97"/>
      <c r="G36" s="97"/>
    </row>
    <row r="37" ht="24" customHeight="1">
      <c r="A37" s="51" t="s">
        <v>30</v>
      </c>
    </row>
    <row r="38" spans="1:7" ht="24" customHeight="1">
      <c r="A38" s="55" t="s">
        <v>95</v>
      </c>
      <c r="B38" s="53"/>
      <c r="C38" s="64"/>
      <c r="E38" s="65">
        <v>565169196</v>
      </c>
      <c r="F38" s="65"/>
      <c r="G38" s="65">
        <v>668674833</v>
      </c>
    </row>
    <row r="39" spans="1:7" ht="24" customHeight="1">
      <c r="A39" s="55" t="s">
        <v>31</v>
      </c>
      <c r="B39" s="53"/>
      <c r="C39" s="64"/>
      <c r="E39" s="65">
        <v>8099196</v>
      </c>
      <c r="F39" s="65"/>
      <c r="G39" s="65">
        <v>11820205</v>
      </c>
    </row>
    <row r="40" spans="1:7" ht="24" customHeight="1">
      <c r="A40" s="51" t="s">
        <v>32</v>
      </c>
      <c r="E40" s="66">
        <f>SUM(E38:E39)</f>
        <v>573268392</v>
      </c>
      <c r="F40" s="65"/>
      <c r="G40" s="66">
        <f>SUM(G38:G39)</f>
        <v>680495038</v>
      </c>
    </row>
    <row r="41" spans="1:7" ht="24" customHeight="1">
      <c r="A41" s="51" t="s">
        <v>33</v>
      </c>
      <c r="E41" s="65"/>
      <c r="F41" s="65"/>
      <c r="G41" s="65"/>
    </row>
    <row r="42" spans="1:7" ht="24" customHeight="1">
      <c r="A42" s="55" t="s">
        <v>81</v>
      </c>
      <c r="B42" s="53"/>
      <c r="E42" s="65">
        <v>519499891</v>
      </c>
      <c r="F42" s="65"/>
      <c r="G42" s="65">
        <v>568459988</v>
      </c>
    </row>
    <row r="43" spans="1:7" ht="24" customHeight="1">
      <c r="A43" s="55" t="s">
        <v>94</v>
      </c>
      <c r="B43" s="67"/>
      <c r="C43" s="64"/>
      <c r="E43" s="65">
        <v>24777279</v>
      </c>
      <c r="F43" s="65"/>
      <c r="G43" s="65">
        <v>36855087</v>
      </c>
    </row>
    <row r="44" spans="1:7" ht="24" customHeight="1">
      <c r="A44" s="55" t="s">
        <v>34</v>
      </c>
      <c r="B44" s="67"/>
      <c r="C44" s="64"/>
      <c r="E44" s="65">
        <v>51410799</v>
      </c>
      <c r="F44" s="65"/>
      <c r="G44" s="65">
        <v>54945468</v>
      </c>
    </row>
    <row r="45" spans="1:7" ht="24" customHeight="1">
      <c r="A45" s="51" t="s">
        <v>35</v>
      </c>
      <c r="E45" s="66">
        <f>SUM(E42:E44)</f>
        <v>595687969</v>
      </c>
      <c r="F45" s="65"/>
      <c r="G45" s="66">
        <f>SUM(G42:G44)</f>
        <v>660260543</v>
      </c>
    </row>
    <row r="46" spans="1:7" ht="24" customHeight="1">
      <c r="A46" s="51" t="s">
        <v>136</v>
      </c>
      <c r="E46" s="65">
        <f>E40-E45</f>
        <v>-22419577</v>
      </c>
      <c r="F46" s="65"/>
      <c r="G46" s="65">
        <f>G40-G45</f>
        <v>20234495</v>
      </c>
    </row>
    <row r="47" spans="1:7" ht="24" customHeight="1">
      <c r="A47" s="55" t="s">
        <v>100</v>
      </c>
      <c r="E47" s="70">
        <v>-200905</v>
      </c>
      <c r="F47" s="65"/>
      <c r="G47" s="70">
        <v>-100071</v>
      </c>
    </row>
    <row r="48" spans="1:7" ht="24" customHeight="1">
      <c r="A48" s="51" t="s">
        <v>137</v>
      </c>
      <c r="E48" s="65">
        <f>SUM(E46:E47)</f>
        <v>-22620482</v>
      </c>
      <c r="F48" s="65"/>
      <c r="G48" s="65">
        <f>SUM(G46:G47)</f>
        <v>20134424</v>
      </c>
    </row>
    <row r="49" spans="1:7" ht="24" customHeight="1">
      <c r="A49" s="55" t="s">
        <v>127</v>
      </c>
      <c r="C49" s="64"/>
      <c r="E49" s="70">
        <v>1719499</v>
      </c>
      <c r="F49" s="68"/>
      <c r="G49" s="70">
        <v>-3912348</v>
      </c>
    </row>
    <row r="50" spans="1:7" ht="24" customHeight="1">
      <c r="A50" s="51" t="s">
        <v>115</v>
      </c>
      <c r="B50" s="53"/>
      <c r="E50" s="69">
        <f>SUM(E48:E49)</f>
        <v>-20900983</v>
      </c>
      <c r="F50" s="68"/>
      <c r="G50" s="69">
        <f>SUM(G48:G49)</f>
        <v>16222076</v>
      </c>
    </row>
    <row r="51" spans="1:7" ht="24" customHeight="1">
      <c r="A51" s="51" t="s">
        <v>55</v>
      </c>
      <c r="E51" s="70">
        <v>0</v>
      </c>
      <c r="F51" s="68"/>
      <c r="G51" s="70">
        <v>0</v>
      </c>
    </row>
    <row r="52" spans="1:7" ht="24" customHeight="1" thickBot="1">
      <c r="A52" s="51" t="s">
        <v>56</v>
      </c>
      <c r="E52" s="71">
        <f>SUM(E50:E51)</f>
        <v>-20900983</v>
      </c>
      <c r="F52" s="68"/>
      <c r="G52" s="71">
        <f>SUM(G50:G51)</f>
        <v>16222076</v>
      </c>
    </row>
    <row r="53" spans="1:7" ht="24" customHeight="1" thickTop="1">
      <c r="A53" s="55"/>
      <c r="E53" s="68"/>
      <c r="F53" s="68"/>
      <c r="G53" s="68"/>
    </row>
    <row r="54" spans="1:3" ht="24" customHeight="1">
      <c r="A54" s="51" t="s">
        <v>128</v>
      </c>
      <c r="C54" s="64"/>
    </row>
    <row r="55" spans="1:7" ht="24" customHeight="1" thickBot="1">
      <c r="A55" s="55" t="s">
        <v>116</v>
      </c>
      <c r="B55" s="53"/>
      <c r="C55" s="64"/>
      <c r="E55" s="100">
        <f>E52/121500000</f>
        <v>-0.17202455144032922</v>
      </c>
      <c r="F55" s="76"/>
      <c r="G55" s="100">
        <f>G52/121500000</f>
        <v>0.13351502880658436</v>
      </c>
    </row>
    <row r="56" spans="5:7" ht="24" customHeight="1" thickTop="1">
      <c r="E56" s="73"/>
      <c r="F56" s="74"/>
      <c r="G56" s="73"/>
    </row>
    <row r="57" spans="1:7" ht="24" customHeight="1">
      <c r="A57" s="54" t="s">
        <v>12</v>
      </c>
      <c r="C57" s="75"/>
      <c r="E57" s="74"/>
      <c r="F57" s="74"/>
      <c r="G57" s="74"/>
    </row>
    <row r="58" spans="3:7" ht="24" customHeight="1">
      <c r="C58" s="75"/>
      <c r="E58" s="74"/>
      <c r="F58" s="74"/>
      <c r="G58" s="74"/>
    </row>
  </sheetData>
  <printOptions horizontalCentered="1"/>
  <pageMargins left="0.78" right="0.28" top="0.787" bottom="0.19" header="0.31496062992126" footer="0.31496062992126"/>
  <pageSetup fitToHeight="6" horizontalDpi="600" verticalDpi="600" orientation="portrait" paperSize="9" scale="9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showGridLines="0" view="pageBreakPreview" zoomScaleSheetLayoutView="100" workbookViewId="0" topLeftCell="A1">
      <selection activeCell="K15" sqref="K15"/>
    </sheetView>
  </sheetViews>
  <sheetFormatPr defaultColWidth="9.140625" defaultRowHeight="24" customHeight="1"/>
  <cols>
    <col min="1" max="1" width="41.00390625" style="1" customWidth="1"/>
    <col min="2" max="2" width="15.7109375" style="1" customWidth="1"/>
    <col min="3" max="3" width="1.421875" style="1" customWidth="1"/>
    <col min="4" max="4" width="15.7109375" style="1" customWidth="1"/>
    <col min="5" max="5" width="1.421875" style="1" customWidth="1"/>
    <col min="6" max="6" width="15.7109375" style="1" customWidth="1"/>
    <col min="7" max="7" width="1.421875" style="19" customWidth="1"/>
    <col min="8" max="8" width="15.7109375" style="1" customWidth="1"/>
    <col min="9" max="9" width="1.421875" style="1" customWidth="1"/>
    <col min="10" max="10" width="16.421875" style="1" customWidth="1"/>
    <col min="11" max="11" width="9.140625" style="1" customWidth="1"/>
    <col min="12" max="12" width="22.00390625" style="1" customWidth="1"/>
    <col min="13" max="16384" width="9.140625" style="1" customWidth="1"/>
  </cols>
  <sheetData>
    <row r="1" ht="24" customHeight="1">
      <c r="J1" s="2" t="s">
        <v>48</v>
      </c>
    </row>
    <row r="2" spans="1:10" ht="24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4" customHeight="1">
      <c r="A3" s="103" t="s">
        <v>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24" customHeight="1">
      <c r="A4" s="103" t="s">
        <v>118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s="3" customFormat="1" ht="24" customHeight="1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2:8" s="3" customFormat="1" ht="24" customHeight="1">
      <c r="B6" s="3" t="s">
        <v>49</v>
      </c>
      <c r="F6" s="102" t="s">
        <v>50</v>
      </c>
      <c r="G6" s="102"/>
      <c r="H6" s="102"/>
    </row>
    <row r="7" spans="1:8" s="3" customFormat="1" ht="24" customHeight="1">
      <c r="A7" s="5"/>
      <c r="B7" s="3" t="s">
        <v>68</v>
      </c>
      <c r="F7" s="4" t="s">
        <v>51</v>
      </c>
      <c r="G7" s="4"/>
      <c r="H7" s="4"/>
    </row>
    <row r="8" spans="1:10" s="3" customFormat="1" ht="24" customHeight="1">
      <c r="A8" s="5"/>
      <c r="B8" s="22" t="s">
        <v>57</v>
      </c>
      <c r="D8" s="22" t="s">
        <v>24</v>
      </c>
      <c r="F8" s="22" t="s">
        <v>52</v>
      </c>
      <c r="G8" s="4"/>
      <c r="H8" s="22" t="s">
        <v>53</v>
      </c>
      <c r="J8" s="22" t="s">
        <v>54</v>
      </c>
    </row>
    <row r="9" spans="1:10" s="3" customFormat="1" ht="24" customHeight="1">
      <c r="A9" s="5"/>
      <c r="B9" s="4"/>
      <c r="D9" s="4"/>
      <c r="F9" s="4"/>
      <c r="G9" s="4"/>
      <c r="H9" s="4"/>
      <c r="J9" s="4"/>
    </row>
    <row r="10" spans="1:10" ht="24" customHeight="1">
      <c r="A10" s="6" t="s">
        <v>97</v>
      </c>
      <c r="B10" s="7">
        <v>121500000</v>
      </c>
      <c r="C10" s="7"/>
      <c r="D10" s="7">
        <v>233350000</v>
      </c>
      <c r="E10" s="7"/>
      <c r="F10" s="7">
        <v>12150000</v>
      </c>
      <c r="G10" s="8"/>
      <c r="H10" s="7">
        <v>143950999</v>
      </c>
      <c r="I10" s="7"/>
      <c r="J10" s="7">
        <f>SUM(B10:H10)</f>
        <v>510950999</v>
      </c>
    </row>
    <row r="11" spans="1:10" ht="24" customHeight="1">
      <c r="A11" s="9" t="s">
        <v>56</v>
      </c>
      <c r="B11" s="18">
        <v>0</v>
      </c>
      <c r="C11" s="8"/>
      <c r="D11" s="18">
        <v>0</v>
      </c>
      <c r="E11" s="8"/>
      <c r="F11" s="18">
        <v>0</v>
      </c>
      <c r="G11" s="8"/>
      <c r="H11" s="8">
        <f>SUM(PL!G52)</f>
        <v>16222076</v>
      </c>
      <c r="I11" s="7"/>
      <c r="J11" s="7">
        <f>SUM(B11:H11)</f>
        <v>16222076</v>
      </c>
    </row>
    <row r="12" spans="1:10" ht="24" customHeight="1">
      <c r="A12" s="9" t="s">
        <v>129</v>
      </c>
      <c r="B12" s="18">
        <v>0</v>
      </c>
      <c r="C12" s="7"/>
      <c r="D12" s="18">
        <v>0</v>
      </c>
      <c r="E12" s="7"/>
      <c r="F12" s="18">
        <v>0</v>
      </c>
      <c r="G12" s="8"/>
      <c r="H12" s="8">
        <v>-54675000</v>
      </c>
      <c r="I12" s="7"/>
      <c r="J12" s="7">
        <f>SUM(B12:H12)</f>
        <v>-54675000</v>
      </c>
    </row>
    <row r="13" spans="1:10" ht="24" customHeight="1" thickBot="1">
      <c r="A13" s="6" t="s">
        <v>98</v>
      </c>
      <c r="B13" s="10">
        <f>SUM(B10:B12)</f>
        <v>121500000</v>
      </c>
      <c r="C13" s="8"/>
      <c r="D13" s="10">
        <f>SUM(D10:D12)</f>
        <v>233350000</v>
      </c>
      <c r="E13" s="8"/>
      <c r="F13" s="10">
        <f>SUM(F10:F12)</f>
        <v>12150000</v>
      </c>
      <c r="G13" s="8"/>
      <c r="H13" s="10">
        <f>SUM(H10:H12)</f>
        <v>105498075</v>
      </c>
      <c r="I13" s="8"/>
      <c r="J13" s="10">
        <f>SUM(J10:J12)</f>
        <v>472498075</v>
      </c>
    </row>
    <row r="14" spans="1:10" ht="24" customHeight="1" thickTop="1">
      <c r="A14" s="9"/>
      <c r="B14" s="11"/>
      <c r="C14" s="11"/>
      <c r="D14" s="11"/>
      <c r="E14" s="11"/>
      <c r="F14" s="11"/>
      <c r="G14" s="20"/>
      <c r="H14" s="11"/>
      <c r="I14" s="11"/>
      <c r="J14" s="11"/>
    </row>
    <row r="15" spans="1:10" ht="24" customHeight="1">
      <c r="A15" s="6" t="s">
        <v>119</v>
      </c>
      <c r="B15" s="7">
        <v>121500000</v>
      </c>
      <c r="C15" s="7"/>
      <c r="D15" s="7">
        <v>233350000</v>
      </c>
      <c r="E15" s="7"/>
      <c r="F15" s="7">
        <v>12150000</v>
      </c>
      <c r="G15" s="8"/>
      <c r="H15" s="7">
        <v>112190632</v>
      </c>
      <c r="I15" s="7"/>
      <c r="J15" s="7">
        <f>SUM(B15:H15)</f>
        <v>479190632</v>
      </c>
    </row>
    <row r="16" spans="1:10" ht="24" customHeight="1">
      <c r="A16" s="9" t="s">
        <v>56</v>
      </c>
      <c r="B16" s="18">
        <v>0</v>
      </c>
      <c r="C16" s="8"/>
      <c r="D16" s="18">
        <v>0</v>
      </c>
      <c r="E16" s="8"/>
      <c r="F16" s="18">
        <v>0</v>
      </c>
      <c r="G16" s="8"/>
      <c r="H16" s="8">
        <f>PL!E52</f>
        <v>-20900983</v>
      </c>
      <c r="I16" s="7"/>
      <c r="J16" s="7">
        <f>SUM(B16:H16)</f>
        <v>-20900983</v>
      </c>
    </row>
    <row r="17" spans="1:10" ht="24" customHeight="1">
      <c r="A17" s="9" t="s">
        <v>129</v>
      </c>
      <c r="B17" s="18">
        <v>0</v>
      </c>
      <c r="C17" s="7"/>
      <c r="D17" s="18">
        <v>0</v>
      </c>
      <c r="E17" s="7"/>
      <c r="F17" s="18">
        <v>0</v>
      </c>
      <c r="G17" s="8"/>
      <c r="H17" s="8">
        <v>-54675000</v>
      </c>
      <c r="I17" s="7"/>
      <c r="J17" s="7">
        <f>SUM(B17:H17)</f>
        <v>-54675000</v>
      </c>
    </row>
    <row r="18" spans="1:10" ht="24" customHeight="1" thickBot="1">
      <c r="A18" s="6" t="s">
        <v>120</v>
      </c>
      <c r="B18" s="10">
        <f>SUM(B15:B17)</f>
        <v>121500000</v>
      </c>
      <c r="C18" s="8"/>
      <c r="D18" s="10">
        <f>SUM(D15:D17)</f>
        <v>233350000</v>
      </c>
      <c r="E18" s="8"/>
      <c r="F18" s="10">
        <f>SUM(F15:F17)</f>
        <v>12150000</v>
      </c>
      <c r="G18" s="8"/>
      <c r="H18" s="10">
        <f>SUM(H15:H17)</f>
        <v>36614649</v>
      </c>
      <c r="I18" s="8"/>
      <c r="J18" s="10">
        <f>SUM(J15:J17)</f>
        <v>403614649</v>
      </c>
    </row>
    <row r="19" spans="1:10" ht="24" customHeight="1" thickTop="1">
      <c r="A19" s="9"/>
      <c r="B19" s="11"/>
      <c r="C19" s="11"/>
      <c r="D19" s="11"/>
      <c r="E19" s="11"/>
      <c r="F19" s="11"/>
      <c r="G19" s="20"/>
      <c r="H19" s="11"/>
      <c r="I19" s="11"/>
      <c r="J19" s="11">
        <f>SUM(J18-'BS'!E66)</f>
        <v>0</v>
      </c>
    </row>
    <row r="20" spans="1:8" ht="24" customHeight="1">
      <c r="A20" s="9" t="s">
        <v>12</v>
      </c>
      <c r="B20" s="12"/>
      <c r="C20" s="13"/>
      <c r="D20" s="13"/>
      <c r="E20" s="13"/>
      <c r="F20" s="13"/>
      <c r="G20" s="13"/>
      <c r="H20" s="13"/>
    </row>
    <row r="21" spans="1:8" ht="24" customHeight="1">
      <c r="A21" s="14"/>
      <c r="B21" s="12"/>
      <c r="C21" s="13"/>
      <c r="D21" s="13"/>
      <c r="E21" s="13"/>
      <c r="F21" s="13"/>
      <c r="G21" s="13"/>
      <c r="H21" s="13"/>
    </row>
    <row r="22" spans="1:8" ht="24" customHeight="1">
      <c r="A22" s="15"/>
      <c r="B22" s="12"/>
      <c r="C22" s="13"/>
      <c r="D22" s="13"/>
      <c r="E22" s="13"/>
      <c r="F22" s="16"/>
      <c r="G22" s="13"/>
      <c r="H22" s="16"/>
    </row>
    <row r="29" ht="24" customHeight="1">
      <c r="A29" s="11"/>
    </row>
    <row r="32" spans="1:8" ht="24" customHeight="1">
      <c r="A32" s="17"/>
      <c r="B32" s="17"/>
      <c r="C32" s="17"/>
      <c r="D32" s="17"/>
      <c r="E32" s="17"/>
      <c r="F32" s="17"/>
      <c r="G32" s="21"/>
      <c r="H32" s="17"/>
    </row>
    <row r="33" spans="1:8" ht="24" customHeight="1">
      <c r="A33" s="17"/>
      <c r="B33" s="17"/>
      <c r="C33" s="17"/>
      <c r="D33" s="17"/>
      <c r="E33" s="17"/>
      <c r="F33" s="17"/>
      <c r="G33" s="21"/>
      <c r="H33" s="17"/>
    </row>
    <row r="34" spans="1:8" ht="24" customHeight="1">
      <c r="A34" s="17"/>
      <c r="B34" s="17"/>
      <c r="C34" s="17"/>
      <c r="D34" s="17"/>
      <c r="E34" s="17"/>
      <c r="F34" s="17"/>
      <c r="G34" s="21"/>
      <c r="H34" s="17"/>
    </row>
    <row r="35" spans="1:8" ht="24" customHeight="1">
      <c r="A35" s="17"/>
      <c r="B35" s="17"/>
      <c r="C35" s="17"/>
      <c r="D35" s="17"/>
      <c r="E35" s="3"/>
      <c r="F35" s="102" t="s">
        <v>50</v>
      </c>
      <c r="G35" s="102"/>
      <c r="H35" s="17"/>
    </row>
    <row r="36" spans="1:8" ht="24" customHeight="1">
      <c r="A36" s="17"/>
      <c r="B36" s="17"/>
      <c r="C36" s="17"/>
      <c r="D36" s="17"/>
      <c r="E36" s="17"/>
      <c r="F36" s="17"/>
      <c r="G36" s="21"/>
      <c r="H36" s="17"/>
    </row>
    <row r="37" spans="1:8" ht="24" customHeight="1">
      <c r="A37" s="17"/>
      <c r="B37" s="17"/>
      <c r="C37" s="17"/>
      <c r="D37" s="17"/>
      <c r="E37" s="17"/>
      <c r="F37" s="17"/>
      <c r="G37" s="21"/>
      <c r="H37" s="17"/>
    </row>
    <row r="38" spans="1:8" ht="24" customHeight="1">
      <c r="A38" s="17"/>
      <c r="B38" s="17"/>
      <c r="C38" s="17"/>
      <c r="D38" s="17"/>
      <c r="E38" s="17"/>
      <c r="F38" s="17"/>
      <c r="G38" s="21"/>
      <c r="H38" s="17"/>
    </row>
    <row r="39" spans="1:8" ht="24" customHeight="1">
      <c r="A39" s="17"/>
      <c r="B39" s="17"/>
      <c r="C39" s="17"/>
      <c r="D39" s="17"/>
      <c r="E39" s="17"/>
      <c r="F39" s="17"/>
      <c r="G39" s="21"/>
      <c r="H39" s="17"/>
    </row>
    <row r="40" spans="1:8" ht="24" customHeight="1">
      <c r="A40" s="17"/>
      <c r="B40" s="17"/>
      <c r="C40" s="17"/>
      <c r="D40" s="17"/>
      <c r="E40" s="17"/>
      <c r="F40" s="17"/>
      <c r="G40" s="21"/>
      <c r="H40" s="17"/>
    </row>
    <row r="41" spans="1:8" ht="24" customHeight="1">
      <c r="A41" s="17"/>
      <c r="B41" s="17"/>
      <c r="C41" s="17"/>
      <c r="D41" s="17"/>
      <c r="E41" s="17"/>
      <c r="F41" s="17"/>
      <c r="G41" s="21"/>
      <c r="H41" s="17"/>
    </row>
    <row r="42" spans="1:8" ht="24" customHeight="1">
      <c r="A42" s="17"/>
      <c r="B42" s="17"/>
      <c r="C42" s="17"/>
      <c r="D42" s="17"/>
      <c r="E42" s="17"/>
      <c r="F42" s="17"/>
      <c r="G42" s="21"/>
      <c r="H42" s="17"/>
    </row>
    <row r="43" spans="1:8" ht="24" customHeight="1">
      <c r="A43" s="17"/>
      <c r="B43" s="17"/>
      <c r="C43" s="17"/>
      <c r="D43" s="17"/>
      <c r="E43" s="17"/>
      <c r="F43" s="17"/>
      <c r="G43" s="21"/>
      <c r="H43" s="17"/>
    </row>
    <row r="44" spans="1:8" ht="24" customHeight="1">
      <c r="A44" s="17"/>
      <c r="B44" s="17"/>
      <c r="C44" s="17"/>
      <c r="D44" s="17"/>
      <c r="E44" s="17"/>
      <c r="F44" s="17"/>
      <c r="G44" s="21"/>
      <c r="H44" s="17"/>
    </row>
    <row r="45" spans="1:8" ht="24" customHeight="1">
      <c r="A45" s="17"/>
      <c r="B45" s="17"/>
      <c r="C45" s="17"/>
      <c r="D45" s="17"/>
      <c r="E45" s="17"/>
      <c r="F45" s="17"/>
      <c r="G45" s="21"/>
      <c r="H45" s="17"/>
    </row>
    <row r="46" spans="1:8" ht="24" customHeight="1">
      <c r="A46" s="17"/>
      <c r="B46" s="17"/>
      <c r="C46" s="17"/>
      <c r="D46" s="17"/>
      <c r="E46" s="17"/>
      <c r="F46" s="17"/>
      <c r="G46" s="21"/>
      <c r="H46" s="17"/>
    </row>
    <row r="47" spans="1:8" ht="24" customHeight="1">
      <c r="A47" s="17"/>
      <c r="B47" s="17"/>
      <c r="C47" s="17"/>
      <c r="D47" s="17"/>
      <c r="E47" s="17"/>
      <c r="F47" s="17"/>
      <c r="G47" s="21"/>
      <c r="H47" s="17"/>
    </row>
    <row r="57" spans="1:8" ht="24" customHeight="1">
      <c r="A57" s="17"/>
      <c r="B57" s="17"/>
      <c r="C57" s="17"/>
      <c r="D57" s="17"/>
      <c r="E57" s="17"/>
      <c r="F57" s="17"/>
      <c r="G57" s="21"/>
      <c r="H57" s="17"/>
    </row>
    <row r="58" spans="1:8" ht="24" customHeight="1">
      <c r="A58" s="17"/>
      <c r="B58" s="17"/>
      <c r="C58" s="17"/>
      <c r="D58" s="17"/>
      <c r="E58" s="17"/>
      <c r="F58" s="17"/>
      <c r="G58" s="21"/>
      <c r="H58" s="17"/>
    </row>
    <row r="59" spans="1:8" ht="24" customHeight="1">
      <c r="A59" s="17"/>
      <c r="B59" s="17"/>
      <c r="C59" s="17"/>
      <c r="D59" s="17"/>
      <c r="E59" s="17"/>
      <c r="F59" s="17"/>
      <c r="G59" s="21"/>
      <c r="H59" s="17"/>
    </row>
    <row r="60" spans="1:8" ht="24" customHeight="1">
      <c r="A60" s="17"/>
      <c r="B60" s="17"/>
      <c r="C60" s="17"/>
      <c r="D60" s="17"/>
      <c r="E60" s="17"/>
      <c r="F60" s="17"/>
      <c r="G60" s="21"/>
      <c r="H60" s="17"/>
    </row>
    <row r="61" spans="1:8" ht="24" customHeight="1">
      <c r="A61" s="17"/>
      <c r="B61" s="17"/>
      <c r="C61" s="17"/>
      <c r="D61" s="17"/>
      <c r="E61" s="17"/>
      <c r="F61" s="17"/>
      <c r="G61" s="21"/>
      <c r="H61" s="17"/>
    </row>
    <row r="62" spans="1:8" ht="24" customHeight="1">
      <c r="A62" s="17"/>
      <c r="B62" s="17"/>
      <c r="C62" s="17"/>
      <c r="D62" s="17"/>
      <c r="E62" s="17"/>
      <c r="F62" s="17"/>
      <c r="G62" s="21"/>
      <c r="H62" s="17"/>
    </row>
    <row r="63" spans="1:8" ht="24" customHeight="1">
      <c r="A63" s="17"/>
      <c r="B63" s="17"/>
      <c r="C63" s="17"/>
      <c r="D63" s="17"/>
      <c r="E63" s="17"/>
      <c r="F63" s="17"/>
      <c r="G63" s="21"/>
      <c r="H63" s="17"/>
    </row>
    <row r="64" spans="1:8" ht="24" customHeight="1">
      <c r="A64" s="17"/>
      <c r="B64" s="17"/>
      <c r="C64" s="17"/>
      <c r="D64" s="17"/>
      <c r="E64" s="17"/>
      <c r="F64" s="17"/>
      <c r="G64" s="21"/>
      <c r="H64" s="17"/>
    </row>
    <row r="65" spans="1:8" ht="24" customHeight="1">
      <c r="A65" s="17"/>
      <c r="B65" s="17"/>
      <c r="C65" s="17"/>
      <c r="D65" s="17"/>
      <c r="E65" s="17"/>
      <c r="F65" s="17"/>
      <c r="G65" s="21"/>
      <c r="H65" s="17"/>
    </row>
    <row r="66" spans="1:8" ht="24" customHeight="1">
      <c r="A66" s="17"/>
      <c r="B66" s="17"/>
      <c r="C66" s="17"/>
      <c r="D66" s="17"/>
      <c r="E66" s="17"/>
      <c r="F66" s="17"/>
      <c r="G66" s="21"/>
      <c r="H66" s="17"/>
    </row>
    <row r="67" spans="1:8" ht="24" customHeight="1">
      <c r="A67" s="17"/>
      <c r="B67" s="17"/>
      <c r="C67" s="17"/>
      <c r="D67" s="17"/>
      <c r="E67" s="17"/>
      <c r="F67" s="17"/>
      <c r="G67" s="21"/>
      <c r="H67" s="11"/>
    </row>
  </sheetData>
  <mergeCells count="6">
    <mergeCell ref="F35:G35"/>
    <mergeCell ref="A2:J2"/>
    <mergeCell ref="A3:J3"/>
    <mergeCell ref="A4:J4"/>
    <mergeCell ref="A5:J5"/>
    <mergeCell ref="F6:H6"/>
  </mergeCells>
  <printOptions horizontalCentered="1"/>
  <pageMargins left="0.71" right="0.36" top="0.787" bottom="0.31496062992126" header="0.31496062992126" footer="0.31496062992126"/>
  <pageSetup horizontalDpi="600" verticalDpi="600" orientation="portrait" paperSize="9" scale="73" r:id="rId1"/>
  <headerFooter>
    <oddFooter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E932-CD62-4F18-B93B-771B68A75F60}">
  <dimension ref="A1:G62"/>
  <sheetViews>
    <sheetView showGridLines="0" view="pageBreakPreview" zoomScale="85" zoomScaleSheetLayoutView="85" workbookViewId="0" topLeftCell="A1">
      <selection activeCell="A22" sqref="A22"/>
    </sheetView>
  </sheetViews>
  <sheetFormatPr defaultColWidth="10.57421875" defaultRowHeight="24" customHeight="1"/>
  <cols>
    <col min="1" max="1" width="54.00390625" style="83" customWidth="1"/>
    <col min="2" max="2" width="2.421875" style="79" customWidth="1"/>
    <col min="3" max="3" width="8.57421875" style="83" customWidth="1"/>
    <col min="4" max="4" width="1.57421875" style="79" customWidth="1"/>
    <col min="5" max="5" width="17.7109375" style="79" customWidth="1"/>
    <col min="6" max="6" width="1.421875" style="79" customWidth="1"/>
    <col min="7" max="7" width="17.7109375" style="79" customWidth="1"/>
    <col min="8" max="16384" width="10.57421875" style="79" customWidth="1"/>
  </cols>
  <sheetData>
    <row r="1" spans="2:7" s="53" customFormat="1" ht="24" customHeight="1">
      <c r="B1" s="56"/>
      <c r="C1" s="80"/>
      <c r="D1" s="58"/>
      <c r="E1" s="58"/>
      <c r="F1" s="58"/>
      <c r="G1" s="52" t="s">
        <v>48</v>
      </c>
    </row>
    <row r="2" spans="1:7" s="53" customFormat="1" ht="24" customHeight="1">
      <c r="A2" s="81" t="s">
        <v>0</v>
      </c>
      <c r="B2" s="56"/>
      <c r="C2" s="80"/>
      <c r="D2" s="58"/>
      <c r="E2" s="58"/>
      <c r="F2" s="58"/>
      <c r="G2" s="58"/>
    </row>
    <row r="3" spans="1:7" s="53" customFormat="1" ht="24" customHeight="1">
      <c r="A3" s="81" t="s">
        <v>108</v>
      </c>
      <c r="B3" s="56"/>
      <c r="C3" s="80"/>
      <c r="D3" s="58"/>
      <c r="E3" s="58"/>
      <c r="F3" s="58"/>
      <c r="G3" s="58"/>
    </row>
    <row r="4" spans="1:7" s="53" customFormat="1" ht="24" customHeight="1">
      <c r="A4" s="51" t="s">
        <v>118</v>
      </c>
      <c r="B4" s="58"/>
      <c r="C4" s="80"/>
      <c r="D4" s="58"/>
      <c r="E4" s="58"/>
      <c r="F4" s="58"/>
      <c r="G4" s="58"/>
    </row>
    <row r="5" spans="2:7" s="53" customFormat="1" ht="24" customHeight="1">
      <c r="B5" s="58"/>
      <c r="C5" s="80"/>
      <c r="D5" s="58"/>
      <c r="E5" s="58"/>
      <c r="F5" s="58"/>
      <c r="G5" s="82" t="s">
        <v>1</v>
      </c>
    </row>
    <row r="6" spans="3:7" ht="24" customHeight="1">
      <c r="C6" s="84"/>
      <c r="E6" s="84">
        <v>2022</v>
      </c>
      <c r="F6" s="85"/>
      <c r="G6" s="84">
        <v>2021</v>
      </c>
    </row>
    <row r="7" spans="1:7" s="77" customFormat="1" ht="24" customHeight="1">
      <c r="A7" s="81" t="s">
        <v>59</v>
      </c>
      <c r="C7" s="86"/>
      <c r="E7" s="87"/>
      <c r="F7" s="87"/>
      <c r="G7" s="87"/>
    </row>
    <row r="8" spans="1:7" ht="24" customHeight="1">
      <c r="A8" s="83" t="s">
        <v>130</v>
      </c>
      <c r="C8" s="78"/>
      <c r="E8" s="88">
        <f>PL!E48</f>
        <v>-22620482</v>
      </c>
      <c r="F8" s="88"/>
      <c r="G8" s="88">
        <f>PL!G48</f>
        <v>20134424</v>
      </c>
    </row>
    <row r="9" spans="1:7" ht="24" customHeight="1">
      <c r="A9" s="83" t="s">
        <v>131</v>
      </c>
      <c r="C9" s="78"/>
      <c r="E9" s="88"/>
      <c r="F9" s="88"/>
      <c r="G9" s="88"/>
    </row>
    <row r="10" spans="1:7" ht="24" customHeight="1">
      <c r="A10" s="83" t="s">
        <v>109</v>
      </c>
      <c r="C10" s="78"/>
      <c r="E10" s="88"/>
      <c r="F10" s="88"/>
      <c r="G10" s="88"/>
    </row>
    <row r="11" spans="1:7" ht="24" customHeight="1">
      <c r="A11" s="83" t="s">
        <v>36</v>
      </c>
      <c r="E11" s="65">
        <v>16119401</v>
      </c>
      <c r="F11" s="65"/>
      <c r="G11" s="65">
        <v>16649039</v>
      </c>
    </row>
    <row r="12" spans="1:7" ht="24" customHeight="1">
      <c r="A12" s="83" t="s">
        <v>101</v>
      </c>
      <c r="E12" s="65">
        <v>-32688</v>
      </c>
      <c r="F12" s="65"/>
      <c r="G12" s="65">
        <v>-3487450</v>
      </c>
    </row>
    <row r="13" spans="1:7" ht="24" customHeight="1">
      <c r="A13" s="83" t="s">
        <v>134</v>
      </c>
      <c r="E13" s="65">
        <v>859930</v>
      </c>
      <c r="F13" s="65"/>
      <c r="G13" s="65">
        <v>708668</v>
      </c>
    </row>
    <row r="14" spans="1:7" ht="24" customHeight="1">
      <c r="A14" s="83" t="s">
        <v>135</v>
      </c>
      <c r="E14" s="65">
        <v>35702</v>
      </c>
      <c r="F14" s="65"/>
      <c r="G14" s="65">
        <v>-6655</v>
      </c>
    </row>
    <row r="15" spans="1:7" ht="24" customHeight="1">
      <c r="A15" s="83" t="s">
        <v>37</v>
      </c>
      <c r="E15" s="65">
        <v>4103363</v>
      </c>
      <c r="F15" s="65"/>
      <c r="G15" s="65">
        <v>3966605</v>
      </c>
    </row>
    <row r="16" spans="1:7" ht="24" customHeight="1">
      <c r="A16" s="83" t="s">
        <v>117</v>
      </c>
      <c r="E16" s="65">
        <v>-855443</v>
      </c>
      <c r="F16" s="65"/>
      <c r="G16" s="65">
        <v>-2341695</v>
      </c>
    </row>
    <row r="17" spans="1:7" ht="24" customHeight="1">
      <c r="A17" s="83" t="s">
        <v>38</v>
      </c>
      <c r="E17" s="65">
        <v>-155624</v>
      </c>
      <c r="F17" s="65"/>
      <c r="G17" s="65">
        <v>-194139</v>
      </c>
    </row>
    <row r="18" spans="1:7" ht="24" customHeight="1">
      <c r="A18" s="83" t="s">
        <v>114</v>
      </c>
      <c r="E18" s="70">
        <v>200906</v>
      </c>
      <c r="F18" s="65"/>
      <c r="G18" s="70">
        <v>100071</v>
      </c>
    </row>
    <row r="19" spans="1:7" ht="24" customHeight="1">
      <c r="A19" s="83" t="s">
        <v>142</v>
      </c>
      <c r="E19" s="89"/>
      <c r="F19" s="89"/>
      <c r="G19" s="89"/>
    </row>
    <row r="20" spans="1:7" ht="24" customHeight="1">
      <c r="A20" s="83" t="s">
        <v>39</v>
      </c>
      <c r="E20" s="89">
        <f>SUM(E8:E18)</f>
        <v>-2344935</v>
      </c>
      <c r="F20" s="89"/>
      <c r="G20" s="89">
        <f>SUM(G8:G18)</f>
        <v>35528868</v>
      </c>
    </row>
    <row r="21" spans="1:7" ht="24" customHeight="1">
      <c r="A21" s="83" t="s">
        <v>84</v>
      </c>
      <c r="E21" s="89"/>
      <c r="F21" s="89"/>
      <c r="G21" s="89"/>
    </row>
    <row r="22" spans="1:7" ht="24" customHeight="1">
      <c r="A22" s="83" t="s">
        <v>67</v>
      </c>
      <c r="E22" s="65">
        <v>76615068</v>
      </c>
      <c r="F22" s="65"/>
      <c r="G22" s="65">
        <v>76596182</v>
      </c>
    </row>
    <row r="23" spans="1:7" ht="24" customHeight="1">
      <c r="A23" s="83" t="s">
        <v>40</v>
      </c>
      <c r="E23" s="65">
        <v>10010450</v>
      </c>
      <c r="F23" s="65"/>
      <c r="G23" s="65">
        <v>-17542961</v>
      </c>
    </row>
    <row r="24" spans="1:7" ht="24" customHeight="1">
      <c r="A24" s="83" t="s">
        <v>41</v>
      </c>
      <c r="E24" s="65">
        <v>2429058</v>
      </c>
      <c r="F24" s="65"/>
      <c r="G24" s="65">
        <v>3389902</v>
      </c>
    </row>
    <row r="25" spans="1:7" ht="24" customHeight="1">
      <c r="A25" s="83" t="s">
        <v>132</v>
      </c>
      <c r="E25" s="65">
        <v>886</v>
      </c>
      <c r="F25" s="65"/>
      <c r="G25" s="65">
        <v>0</v>
      </c>
    </row>
    <row r="26" spans="1:6" ht="24" customHeight="1">
      <c r="A26" s="83" t="s">
        <v>42</v>
      </c>
      <c r="F26" s="65"/>
    </row>
    <row r="27" spans="1:7" ht="24" customHeight="1">
      <c r="A27" s="83" t="s">
        <v>78</v>
      </c>
      <c r="E27" s="65">
        <v>-24289312</v>
      </c>
      <c r="F27" s="65"/>
      <c r="G27" s="65">
        <v>-73813117</v>
      </c>
    </row>
    <row r="28" spans="1:7" ht="24" customHeight="1">
      <c r="A28" s="83" t="s">
        <v>126</v>
      </c>
      <c r="E28" s="65">
        <v>1148311</v>
      </c>
      <c r="F28" s="65"/>
      <c r="G28" s="65">
        <v>-629406</v>
      </c>
    </row>
    <row r="29" spans="1:7" ht="24" customHeight="1">
      <c r="A29" s="83" t="s">
        <v>43</v>
      </c>
      <c r="E29" s="68">
        <v>-292858</v>
      </c>
      <c r="F29" s="68"/>
      <c r="G29" s="68">
        <v>377671</v>
      </c>
    </row>
    <row r="30" spans="1:7" ht="24" customHeight="1">
      <c r="A30" s="83" t="s">
        <v>110</v>
      </c>
      <c r="E30" s="70">
        <v>-198904</v>
      </c>
      <c r="F30" s="65"/>
      <c r="G30" s="70">
        <v>-393484</v>
      </c>
    </row>
    <row r="31" spans="1:7" ht="24" customHeight="1">
      <c r="A31" s="83" t="s">
        <v>92</v>
      </c>
      <c r="E31" s="65">
        <f>SUM(E20:E30)</f>
        <v>63077764</v>
      </c>
      <c r="F31" s="89"/>
      <c r="G31" s="65">
        <f>SUM(G20:G30)</f>
        <v>23513655</v>
      </c>
    </row>
    <row r="32" spans="1:7" ht="24" customHeight="1">
      <c r="A32" s="83" t="s">
        <v>102</v>
      </c>
      <c r="E32" s="65">
        <v>-200906</v>
      </c>
      <c r="F32" s="65"/>
      <c r="G32" s="65">
        <v>-100071</v>
      </c>
    </row>
    <row r="33" spans="1:7" ht="24" customHeight="1">
      <c r="A33" s="90" t="s">
        <v>82</v>
      </c>
      <c r="B33" s="53"/>
      <c r="C33" s="78"/>
      <c r="E33" s="70">
        <v>-62693</v>
      </c>
      <c r="F33" s="65"/>
      <c r="G33" s="70">
        <v>-13057109</v>
      </c>
    </row>
    <row r="34" spans="1:7" ht="24" customHeight="1">
      <c r="A34" s="91" t="s">
        <v>91</v>
      </c>
      <c r="B34" s="53"/>
      <c r="C34" s="78"/>
      <c r="E34" s="70">
        <f>SUM(E31:E33)</f>
        <v>62814165</v>
      </c>
      <c r="F34" s="92"/>
      <c r="G34" s="70">
        <f>SUM(G31:G33)</f>
        <v>10356475</v>
      </c>
    </row>
    <row r="35" spans="1:3" ht="24" customHeight="1">
      <c r="A35" s="90"/>
      <c r="B35" s="53"/>
      <c r="C35" s="78"/>
    </row>
    <row r="36" spans="1:7" ht="24" customHeight="1">
      <c r="A36" s="90" t="s">
        <v>12</v>
      </c>
      <c r="B36" s="53"/>
      <c r="C36" s="78"/>
      <c r="E36" s="84"/>
      <c r="F36" s="85"/>
      <c r="G36" s="84"/>
    </row>
    <row r="37" spans="2:7" s="53" customFormat="1" ht="24" customHeight="1">
      <c r="B37" s="56"/>
      <c r="C37" s="80"/>
      <c r="D37" s="58"/>
      <c r="E37" s="58"/>
      <c r="F37" s="58"/>
      <c r="G37" s="52" t="s">
        <v>48</v>
      </c>
    </row>
    <row r="38" spans="1:7" s="53" customFormat="1" ht="24" customHeight="1">
      <c r="A38" s="81" t="s">
        <v>0</v>
      </c>
      <c r="B38" s="56"/>
      <c r="C38" s="80"/>
      <c r="D38" s="58"/>
      <c r="E38" s="58"/>
      <c r="F38" s="58"/>
      <c r="G38" s="58"/>
    </row>
    <row r="39" spans="1:7" s="53" customFormat="1" ht="24" customHeight="1">
      <c r="A39" s="81" t="s">
        <v>111</v>
      </c>
      <c r="B39" s="56"/>
      <c r="C39" s="80"/>
      <c r="D39" s="58"/>
      <c r="E39" s="58"/>
      <c r="F39" s="58"/>
      <c r="G39" s="58"/>
    </row>
    <row r="40" spans="1:7" s="53" customFormat="1" ht="24" customHeight="1">
      <c r="A40" s="51" t="s">
        <v>118</v>
      </c>
      <c r="B40" s="58"/>
      <c r="C40" s="80"/>
      <c r="D40" s="58"/>
      <c r="E40" s="58"/>
      <c r="F40" s="58"/>
      <c r="G40" s="58"/>
    </row>
    <row r="41" spans="2:7" s="53" customFormat="1" ht="24" customHeight="1">
      <c r="B41" s="58"/>
      <c r="C41" s="80"/>
      <c r="D41" s="58"/>
      <c r="E41" s="58"/>
      <c r="F41" s="58"/>
      <c r="G41" s="82" t="s">
        <v>1</v>
      </c>
    </row>
    <row r="42" spans="3:7" ht="24" customHeight="1">
      <c r="C42" s="84"/>
      <c r="E42" s="84">
        <v>2022</v>
      </c>
      <c r="F42" s="85"/>
      <c r="G42" s="84">
        <v>2021</v>
      </c>
    </row>
    <row r="43" spans="1:7" ht="24" customHeight="1">
      <c r="A43" s="81" t="s">
        <v>58</v>
      </c>
      <c r="B43" s="77"/>
      <c r="C43" s="78"/>
      <c r="E43" s="52"/>
      <c r="F43" s="52"/>
      <c r="G43" s="52"/>
    </row>
    <row r="44" spans="1:7" ht="24" customHeight="1">
      <c r="A44" s="83" t="s">
        <v>107</v>
      </c>
      <c r="B44" s="77"/>
      <c r="C44" s="78"/>
      <c r="E44" s="52">
        <v>-136695</v>
      </c>
      <c r="F44" s="52"/>
      <c r="G44" s="52">
        <v>-136189</v>
      </c>
    </row>
    <row r="45" spans="1:7" ht="24" customHeight="1">
      <c r="A45" s="83" t="s">
        <v>104</v>
      </c>
      <c r="C45" s="78"/>
      <c r="E45" s="65">
        <v>-5456991</v>
      </c>
      <c r="F45" s="65"/>
      <c r="G45" s="65">
        <v>-14860636</v>
      </c>
    </row>
    <row r="46" spans="1:7" ht="24" customHeight="1">
      <c r="A46" s="83" t="s">
        <v>83</v>
      </c>
      <c r="C46" s="78"/>
      <c r="E46" s="65">
        <v>17622</v>
      </c>
      <c r="F46" s="65"/>
      <c r="G46" s="65">
        <v>16236</v>
      </c>
    </row>
    <row r="47" spans="1:7" ht="24" customHeight="1">
      <c r="A47" s="83" t="s">
        <v>103</v>
      </c>
      <c r="C47" s="78"/>
      <c r="E47" s="65">
        <v>177043</v>
      </c>
      <c r="F47" s="65"/>
      <c r="G47" s="65">
        <v>209865</v>
      </c>
    </row>
    <row r="48" spans="1:7" ht="24" customHeight="1">
      <c r="A48" s="81" t="s">
        <v>88</v>
      </c>
      <c r="C48" s="78"/>
      <c r="E48" s="66">
        <f>SUM(E44:E47)</f>
        <v>-5399021</v>
      </c>
      <c r="F48" s="65"/>
      <c r="G48" s="66">
        <f>SUM(G44:G47)</f>
        <v>-14770724</v>
      </c>
    </row>
    <row r="49" spans="1:7" ht="24" customHeight="1">
      <c r="A49" s="81" t="s">
        <v>85</v>
      </c>
      <c r="B49" s="77"/>
      <c r="C49" s="78"/>
      <c r="E49" s="65"/>
      <c r="F49" s="65"/>
      <c r="G49" s="65"/>
    </row>
    <row r="50" spans="1:7" ht="24" customHeight="1">
      <c r="A50" s="83" t="s">
        <v>113</v>
      </c>
      <c r="B50" s="77"/>
      <c r="C50" s="78"/>
      <c r="E50" s="65">
        <v>-1675145</v>
      </c>
      <c r="F50" s="65"/>
      <c r="G50" s="65">
        <v>-1177930</v>
      </c>
    </row>
    <row r="51" spans="1:7" ht="24" customHeight="1">
      <c r="A51" s="83" t="s">
        <v>79</v>
      </c>
      <c r="B51" s="53"/>
      <c r="C51" s="78"/>
      <c r="E51" s="93">
        <v>-54675000</v>
      </c>
      <c r="F51" s="65"/>
      <c r="G51" s="93">
        <v>-54675000</v>
      </c>
    </row>
    <row r="52" spans="1:7" ht="24" customHeight="1">
      <c r="A52" s="81" t="s">
        <v>44</v>
      </c>
      <c r="B52" s="53"/>
      <c r="C52" s="78"/>
      <c r="E52" s="66">
        <f>SUM(E50:E51)</f>
        <v>-56350145</v>
      </c>
      <c r="F52" s="65"/>
      <c r="G52" s="66">
        <f>SUM(G50:G51)</f>
        <v>-55852930</v>
      </c>
    </row>
    <row r="53" spans="1:7" ht="24" customHeight="1">
      <c r="A53" s="81" t="s">
        <v>86</v>
      </c>
      <c r="C53" s="78"/>
      <c r="E53" s="65">
        <f>E52+E48+E34</f>
        <v>1064999</v>
      </c>
      <c r="F53" s="65"/>
      <c r="G53" s="65">
        <f>G52+G48+G34</f>
        <v>-60267179</v>
      </c>
    </row>
    <row r="54" spans="1:7" ht="24" customHeight="1">
      <c r="A54" s="91" t="s">
        <v>45</v>
      </c>
      <c r="B54" s="53"/>
      <c r="C54" s="78"/>
      <c r="E54" s="70">
        <f>'BS'!G11</f>
        <v>74856494</v>
      </c>
      <c r="F54" s="65"/>
      <c r="G54" s="70">
        <v>142246712</v>
      </c>
    </row>
    <row r="55" spans="1:7" ht="24" customHeight="1" thickBot="1">
      <c r="A55" s="91" t="s">
        <v>46</v>
      </c>
      <c r="B55" s="53"/>
      <c r="C55" s="78"/>
      <c r="E55" s="71">
        <f>SUM(E53:E54)</f>
        <v>75921493</v>
      </c>
      <c r="F55" s="65"/>
      <c r="G55" s="71">
        <f>SUM(G53:G54)</f>
        <v>81979533</v>
      </c>
    </row>
    <row r="56" spans="3:7" ht="24" customHeight="1" thickTop="1">
      <c r="C56" s="78"/>
      <c r="E56" s="65">
        <f>E55-'BS'!E11</f>
        <v>0</v>
      </c>
      <c r="F56" s="65"/>
      <c r="G56" s="65"/>
    </row>
    <row r="57" spans="1:7" ht="24" customHeight="1">
      <c r="A57" s="81" t="s">
        <v>112</v>
      </c>
      <c r="C57" s="78"/>
      <c r="E57" s="88"/>
      <c r="F57" s="88"/>
      <c r="G57" s="88"/>
    </row>
    <row r="58" spans="1:7" ht="24" customHeight="1">
      <c r="A58" s="83" t="s">
        <v>69</v>
      </c>
      <c r="C58" s="78"/>
      <c r="E58" s="88"/>
      <c r="F58" s="88"/>
      <c r="G58" s="88"/>
    </row>
    <row r="59" spans="1:7" ht="24" customHeight="1">
      <c r="A59" s="83" t="s">
        <v>105</v>
      </c>
      <c r="C59" s="78"/>
      <c r="E59" s="88">
        <v>590079</v>
      </c>
      <c r="F59" s="88"/>
      <c r="G59" s="88">
        <v>295089</v>
      </c>
    </row>
    <row r="60" spans="1:7" ht="24" customHeight="1">
      <c r="A60" s="83" t="s">
        <v>106</v>
      </c>
      <c r="C60" s="78"/>
      <c r="E60" s="65">
        <v>0</v>
      </c>
      <c r="F60" s="88"/>
      <c r="G60" s="65">
        <v>3412000</v>
      </c>
    </row>
    <row r="61" spans="3:7" ht="24" customHeight="1">
      <c r="C61" s="78"/>
      <c r="E61" s="88"/>
      <c r="F61" s="88"/>
      <c r="G61" s="88"/>
    </row>
    <row r="62" spans="1:3" ht="24" customHeight="1">
      <c r="A62" s="90" t="s">
        <v>47</v>
      </c>
      <c r="B62" s="53"/>
      <c r="C62" s="78"/>
    </row>
  </sheetData>
  <printOptions horizontalCentered="1"/>
  <pageMargins left="0.9055118110236221" right="0.2755905511811024" top="0.7874015748031497" bottom="0.31496062992125984" header="0.31496062992125984" footer="0.31496062992125984"/>
  <pageSetup fitToHeight="6" horizontalDpi="600" verticalDpi="600" orientation="portrait" paperSize="9" scale="89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Anthika Pakdeenok</cp:lastModifiedBy>
  <cp:lastPrinted>2022-10-31T04:43:31Z</cp:lastPrinted>
  <dcterms:created xsi:type="dcterms:W3CDTF">2011-05-02T09:04:56Z</dcterms:created>
  <dcterms:modified xsi:type="dcterms:W3CDTF">2022-11-10T03:32:40Z</dcterms:modified>
  <cp:category/>
  <cp:version/>
  <cp:contentType/>
  <cp:contentStatus/>
</cp:coreProperties>
</file>