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BKM105\Documents\00_Audited FS and SET report\SETLINK SUBMIT_2020-Q4\"/>
    </mc:Choice>
  </mc:AlternateContent>
  <xr:revisionPtr revIDLastSave="0" documentId="8_{83529F64-11BE-4E57-90BA-C9BA7B4A1D1E}" xr6:coauthVersionLast="45" xr6:coauthVersionMax="45" xr10:uidLastSave="{00000000-0000-0000-0000-000000000000}"/>
  <bookViews>
    <workbookView xWindow="-110" yWindow="-110" windowWidth="17020" windowHeight="10120"/>
  </bookViews>
  <sheets>
    <sheet name="BS" sheetId="3" r:id="rId1"/>
    <sheet name="PL" sheetId="1" r:id="rId2"/>
    <sheet name="CE" sheetId="2" r:id="rId3"/>
    <sheet name="CF" sheetId="4" r:id="rId4"/>
  </sheets>
  <definedNames>
    <definedName name="_xlnm.Print_Area" localSheetId="0">BS!$A$1:$H$71</definedName>
    <definedName name="_xlnm.Print_Area" localSheetId="2">CE!$A$1:$K$23</definedName>
    <definedName name="_xlnm.Print_Area" localSheetId="3">CF!$A$1:$F$64</definedName>
    <definedName name="_xlnm.Print_Area" localSheetId="1">PL!$A$1:$F$31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2" i="4" l="1"/>
  <c r="D52" i="4"/>
  <c r="F47" i="4"/>
  <c r="D47" i="4"/>
  <c r="F14" i="1"/>
  <c r="F16" i="1" s="1"/>
  <c r="D16" i="1"/>
  <c r="G42" i="3"/>
  <c r="G38" i="3"/>
  <c r="G43" i="3" s="1"/>
  <c r="G19" i="3"/>
  <c r="G21" i="3" s="1"/>
  <c r="G22" i="3" s="1"/>
  <c r="G14" i="3"/>
  <c r="F24" i="1"/>
  <c r="F25" i="1" s="1"/>
  <c r="F10" i="1"/>
  <c r="F17" i="1" s="1"/>
  <c r="F19" i="1" s="1"/>
  <c r="K9" i="2"/>
  <c r="E21" i="3"/>
  <c r="E38" i="3"/>
  <c r="D25" i="1"/>
  <c r="I18" i="2" s="1"/>
  <c r="K18" i="2" s="1"/>
  <c r="C12" i="2"/>
  <c r="G12" i="2"/>
  <c r="G14" i="2" s="1"/>
  <c r="G16" i="2" s="1"/>
  <c r="G21" i="2" s="1"/>
  <c r="E59" i="3" s="1"/>
  <c r="E12" i="2"/>
  <c r="K11" i="2"/>
  <c r="G19" i="2"/>
  <c r="E19" i="2"/>
  <c r="C19" i="2"/>
  <c r="C14" i="2"/>
  <c r="C16" i="2"/>
  <c r="E14" i="2"/>
  <c r="E16" i="2" s="1"/>
  <c r="E21" i="2" s="1"/>
  <c r="E57" i="3" s="1"/>
  <c r="I12" i="2"/>
  <c r="I14" i="2"/>
  <c r="I16" i="2" s="1"/>
  <c r="K10" i="2"/>
  <c r="K12" i="2"/>
  <c r="D10" i="1"/>
  <c r="D17" i="1" s="1"/>
  <c r="D19" i="1" s="1"/>
  <c r="G61" i="3"/>
  <c r="G62" i="3" s="1"/>
  <c r="G63" i="3" s="1"/>
  <c r="E42" i="3"/>
  <c r="E43" i="3"/>
  <c r="E14" i="3"/>
  <c r="E22" i="3"/>
  <c r="K13" i="2"/>
  <c r="K14" i="2" s="1"/>
  <c r="K15" i="2" s="1"/>
  <c r="K20" i="2"/>
  <c r="C21" i="2"/>
  <c r="E56" i="3" s="1"/>
  <c r="D21" i="1" l="1"/>
  <c r="D7" i="4"/>
  <c r="D21" i="4" s="1"/>
  <c r="D30" i="4" s="1"/>
  <c r="D33" i="4" s="1"/>
  <c r="D53" i="4" s="1"/>
  <c r="D57" i="4" s="1"/>
  <c r="D58" i="4" s="1"/>
  <c r="F26" i="1"/>
  <c r="F21" i="1"/>
  <c r="F29" i="1" s="1"/>
  <c r="F7" i="4"/>
  <c r="F21" i="4" s="1"/>
  <c r="F30" i="4" s="1"/>
  <c r="F33" i="4" s="1"/>
  <c r="F53" i="4" s="1"/>
  <c r="F57" i="4" s="1"/>
  <c r="F58" i="4" s="1"/>
  <c r="K16" i="2"/>
  <c r="D26" i="1"/>
  <c r="I17" i="2" l="1"/>
  <c r="D29" i="1"/>
  <c r="K17" i="2" l="1"/>
  <c r="K19" i="2" s="1"/>
  <c r="K21" i="2" s="1"/>
  <c r="I19" i="2"/>
  <c r="I21" i="2" s="1"/>
  <c r="E60" i="3" s="1"/>
  <c r="E61" i="3" s="1"/>
  <c r="E62" i="3" s="1"/>
  <c r="E63" i="3" s="1"/>
  <c r="K22" i="2" l="1"/>
</calcChain>
</file>

<file path=xl/sharedStrings.xml><?xml version="1.0" encoding="utf-8"?>
<sst xmlns="http://schemas.openxmlformats.org/spreadsheetml/2006/main" count="183" uniqueCount="143">
  <si>
    <t>บริษัท ไทยโพลีอะคริลิค จำกัด (มหาชน)</t>
  </si>
  <si>
    <t>งบแสดงฐานะการเงิน</t>
  </si>
  <si>
    <t>(หน่วย: บาท)</t>
  </si>
  <si>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</si>
  <si>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</si>
  <si>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</si>
  <si>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</si>
  <si>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</si>
  <si>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</si>
  <si>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</si>
  <si>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</si>
  <si>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</si>
  <si>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</si>
  <si>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งบแสดงฐานะการเงิน (ต่อ)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</si>
  <si>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</si>
  <si>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</si>
  <si>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</si>
  <si>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</si>
  <si>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</si>
  <si>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</si>
  <si>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</si>
  <si>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</si>
  <si>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</si>
  <si>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</si>
  <si>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</t>
  </si>
  <si>
    <t xml:space="preserve">   ทุนออกจำหน่ายและชำระเต็มมูลค่าแล้ว</t>
  </si>
  <si>
    <t>ส่วนเกินมูลค่าหุ้นสามัญ</t>
  </si>
  <si>
    <t>กำไรสะสม</t>
  </si>
  <si>
    <t xml:space="preserve">   จัดสรรแล้ว - สำรองตามกฎหมาย</t>
  </si>
  <si>
    <t xml:space="preserve">   ยังไม่ได้จัดสรร</t>
  </si>
  <si>
    <t>รวมส่วนของผู้ถือหุ้น</t>
  </si>
  <si>
    <t>รวมหนี้สินและส่วนของผู้ถือหุ้น</t>
  </si>
  <si>
    <t>กรรมการ</t>
  </si>
  <si>
    <t>งบกำไรขาดทุนเบ็ดเสร็จ</t>
  </si>
  <si>
    <t>รายได้</t>
  </si>
  <si>
    <t>รายได้อื่น</t>
  </si>
  <si>
    <t>รวมรายได้</t>
  </si>
  <si>
    <t>ค่าใช้จ่าย</t>
  </si>
  <si>
    <t>ค่าใช้จ่ายในการบริหาร</t>
  </si>
  <si>
    <t>รวมค่าใช้จ่าย</t>
  </si>
  <si>
    <t>งบกระแสเงินสด</t>
  </si>
  <si>
    <t xml:space="preserve">   จากกิจกรรมดำเนินงาน</t>
  </si>
  <si>
    <t xml:space="preserve">   ค่าเสื่อมราคาและค่าตัดจำหน่าย</t>
  </si>
  <si>
    <t xml:space="preserve">   สำรองผลประโยชน์ระยะยาวของพนักงาน</t>
  </si>
  <si>
    <t xml:space="preserve">   ดอกเบี้ยรับ</t>
  </si>
  <si>
    <t xml:space="preserve">   และหนี้สินดำเนินงาน</t>
  </si>
  <si>
    <t>สินทรัพย์ดำเนินงาน (เพิ่มขึ้น) ลดลง</t>
  </si>
  <si>
    <t xml:space="preserve">   สินค้าคงเหลือ</t>
  </si>
  <si>
    <t xml:space="preserve">   สินทรัพย์หมุนเวียนอื่น</t>
  </si>
  <si>
    <t>หนี้สินดำเนินงานเพิ่มขึ้น (ลดลง)</t>
  </si>
  <si>
    <t xml:space="preserve">   หนี้สินหมุนเวียนอื่น</t>
  </si>
  <si>
    <t>งบกระแสเงินสด (ต่อ)</t>
  </si>
  <si>
    <t>เงินสดสุทธิใช้ไปในกิจกรรมจัดหาเงิน</t>
  </si>
  <si>
    <t>งบแสดงการเปลี่ยนแปลงส่วนของผู้ถือหุ้น</t>
  </si>
  <si>
    <t>ส่วนเกิน</t>
  </si>
  <si>
    <t>จัดสรรแล้ว -</t>
  </si>
  <si>
    <t>สำรองตามกฎหมาย</t>
  </si>
  <si>
    <t>ยังไม่ได้จัดสรร</t>
  </si>
  <si>
    <t>รวม</t>
  </si>
  <si>
    <t>ภาษีเงินได้ค้างจ่าย</t>
  </si>
  <si>
    <t>กระแสเงินสดจาก (ใช้ไปใน) กิจกรรมดำเนินงาน</t>
  </si>
  <si>
    <t xml:space="preserve">   สำหรับเงินสดและรายการเทียบเท่าเงินสด</t>
  </si>
  <si>
    <t>ข้อมูลกระแสเงินสดเปิดเผยเพิ่มเติม</t>
  </si>
  <si>
    <t>จำหน่ายและชำระ</t>
  </si>
  <si>
    <t>เต็มมูลค่าแล้ว</t>
  </si>
  <si>
    <t>มูลค่าหุ้นสามัญ</t>
  </si>
  <si>
    <t>กำไรต่อหุ้น</t>
  </si>
  <si>
    <t>เงินปันผลจ่าย</t>
  </si>
  <si>
    <t xml:space="preserve">   จ่ายภาษีเงินได้</t>
  </si>
  <si>
    <t>กระแสเงินสดจาก (ใช้ไปใน) กิจกรรมลงทุน</t>
  </si>
  <si>
    <t xml:space="preserve">สินค้าคงเหลือ </t>
  </si>
  <si>
    <t xml:space="preserve">ที่ดิน อาคารและอุปกรณ์ </t>
  </si>
  <si>
    <t>สินทรัพย์ไม่หมุนเวียนอื่น</t>
  </si>
  <si>
    <t>เจ้าหนี้การค้าและเจ้าหนี้อื่น</t>
  </si>
  <si>
    <t>กำไรสำหรับปี</t>
  </si>
  <si>
    <t xml:space="preserve">   เจ้าหนี้การค้าและเจ้าหนี้อื่น</t>
  </si>
  <si>
    <t>เงินสดและรายการเทียบเท่าเงินสดต้นปี</t>
  </si>
  <si>
    <t>เงินสดและรายการเทียบเท่าเงินสดปลายปี</t>
  </si>
  <si>
    <t xml:space="preserve">      หุ้นสามัญ 121,500,000 หุ้น มูลค่าหุ้นละ 1 บาท</t>
  </si>
  <si>
    <t xml:space="preserve">กำไรขาดทุนเบ็ดเสร็จรวมสำหรับปี </t>
  </si>
  <si>
    <t>ลูกหนี้การค้าและลูกหนี้อื่น</t>
  </si>
  <si>
    <t xml:space="preserve">   ลูกหนี้การค้าและลูกหนี้อื่น</t>
  </si>
  <si>
    <t>ต้นทุนขายและบริการ</t>
  </si>
  <si>
    <t xml:space="preserve">กำไรขาดทุนเบ็ดเสร็จอื่นสำหรับปี </t>
  </si>
  <si>
    <t>ซื้อซอฟต์แวร์คอมพิวเตอร์</t>
  </si>
  <si>
    <t>ชำระหนี้สินตามสัญญาเช่าการเงิน</t>
  </si>
  <si>
    <t>สินทรัพย์ภาษีเงินได้รอการตัดบัญชี</t>
  </si>
  <si>
    <t>ทุนออก</t>
  </si>
  <si>
    <t>สินทรัพย์ไม่มีตัวตน - ซอฟต์แวร์คอมพิวเตอร์</t>
  </si>
  <si>
    <t>กำไรขาดทุน:</t>
  </si>
  <si>
    <t>ค่าใช้จ่ายในการขายและจัดจำหน่าย</t>
  </si>
  <si>
    <t xml:space="preserve">   เจ้าหนี้จากการซื้อเครื่องจักรและอุปกรณ์เพิ่มขึ้น (ลดลง) </t>
  </si>
  <si>
    <t>กำไรขาดทุนเบ็ดเสร็จอื่น:</t>
  </si>
  <si>
    <t>ผลขาดทุนจากการประมาณการตามหลักคณิตศาสตร์ประกันภัย - สุทธิจากภาษีเงินได้</t>
  </si>
  <si>
    <t>กระแสเงินสดจาก (ใช้ไปใน) กิจกรรมจัดหาเงิน</t>
  </si>
  <si>
    <t>รายการที่จะไม่ถูกบันทึกในส่วนของกำไรหรือขาดทุนในภายหลัง</t>
  </si>
  <si>
    <t>ยอดคงเหลือ ณ วันที่ 1 มกราคม 2562</t>
  </si>
  <si>
    <t>ยอดคงเหลือ ณ วันที่ 31 ธันวาคม 2562</t>
  </si>
  <si>
    <t>รายได้จากการขายและบริการ</t>
  </si>
  <si>
    <t xml:space="preserve">   จ่ายสำรองผลประโยชน์ระยะยาวของพนักงาน</t>
  </si>
  <si>
    <t>ปรับปรุงอาคารและซื้อเครื่องจักรและอุปกรณ์</t>
  </si>
  <si>
    <t>เงินสดรับจากการจำหน่ายเครื่องจักรและอุปกรณ์</t>
  </si>
  <si>
    <t>เงินสดรับจากดอกเบี้ย</t>
  </si>
  <si>
    <t xml:space="preserve">   กำไรจากการจำหน่ายเครื่องจักรและอุปกรณ์</t>
  </si>
  <si>
    <t>เงินลงทุนชั่วคราว - เงินฝากประจำ</t>
  </si>
  <si>
    <t xml:space="preserve">   ขาดทุน (กำไร) จากอัตราแลกเปลี่ยนที่ยังไม่เกิดขึ้นจริง</t>
  </si>
  <si>
    <t>2562</t>
  </si>
  <si>
    <t>เงินสดสุทธิใช้ไปในกิจกรรมลงทุน</t>
  </si>
  <si>
    <t>เงินสดและรายการเทียบเท่าเงินสดลดลงสุทธิ</t>
  </si>
  <si>
    <t>รายการที่ไม่ใช่เงินสด:</t>
  </si>
  <si>
    <t>สำหรับปีสิ้นสุดวันที่ 31 ธันวาคม 2563</t>
  </si>
  <si>
    <t>ยอดคงเหลือ ณ วันที่ 1 มกราคม 2563</t>
  </si>
  <si>
    <t>ยอดคงเหลือ ณ วันที่ 31 ธันวาคม 2563</t>
  </si>
  <si>
    <t>ณ วันที่ 31 ธันวาคม 2563</t>
  </si>
  <si>
    <t>2563</t>
  </si>
  <si>
    <t>สินทรัพย์ทางการเงินหมุนเวียนอื่น - เงินฝากประจำ</t>
  </si>
  <si>
    <t>สินทรัพย์ทางการเงินไม่หมุนเวียนอื่น</t>
  </si>
  <si>
    <t>ส่วนของหนี้สินตามสัญญาเช่าที่ถึงกำหนดชำระภายในหนึ่งปี</t>
  </si>
  <si>
    <t>หนี้สินตามสัญญาเช่า - สุทธิจากส่วนที่ถึงกำหนดชำระภายในหนึ่งปี</t>
  </si>
  <si>
    <t>ค่าใช้จ่ายภาษีเงินได้</t>
  </si>
  <si>
    <t>กำไรต่อหุ้นขั้นพื้นฐาน</t>
  </si>
  <si>
    <t>กำไรก่อนภาษี</t>
  </si>
  <si>
    <t>รายการปรับกระทบยอดกำไรก่อนภาษีเป็นเงินสดรับ (จ่าย)</t>
  </si>
  <si>
    <t>กำไรจากการดำเนินงานก่อนการเปลี่ยนแปลงในสินทรัพย์</t>
  </si>
  <si>
    <t>เงินฝากประจำเพิ่มขึ้น</t>
  </si>
  <si>
    <t>ชำระหนี้สินตามสัญญาเช่า</t>
  </si>
  <si>
    <t xml:space="preserve">   สินทรัพย์ภายใต้สัญญาเช่าเพิ่มขึ้น</t>
  </si>
  <si>
    <t>ค่าใช้จ่ายอื่น</t>
  </si>
  <si>
    <t>กำไรก่อนค่าใช้จ่ายภาษีเงินได้</t>
  </si>
  <si>
    <t xml:space="preserve">   ค่าเผื่อหนี้สงสัยจะสูญ</t>
  </si>
  <si>
    <t xml:space="preserve">   ขาดทุนจากการด้อยค่าของสินทรัพย์ทางการเงิน</t>
  </si>
  <si>
    <t xml:space="preserve">   โอนกลับรายการปรับลดสินค้าคงเหลือเป็นมูลค่าสุทธิที่จะได้รับ</t>
  </si>
  <si>
    <t xml:space="preserve">   ขาดทุนจากการปรับมูลค่ายุติธรรมของสัญญาซื้อขายเงินตราต่างประเทศล่วงหน้า</t>
  </si>
  <si>
    <t>เงินสดสุทธิจากกิจกรรมดำเนินงาน</t>
  </si>
  <si>
    <t>กำไรจากอัตราแลกเปลี่ยนที่ยังไม่เกิดขึ้นจริง</t>
  </si>
  <si>
    <t>เงินสดจากกิจกรรมดำเนินงาน</t>
  </si>
  <si>
    <t>เงินปันผลจ่าย (หมายเหตุ 26)</t>
  </si>
  <si>
    <t>ต้นทุนทางการเงิน</t>
  </si>
  <si>
    <t xml:space="preserve">   ล่วงหน้า</t>
  </si>
  <si>
    <t>หนี้สินทางการเงินหมุนเวียนอื่น - สัญญาซื้อขายเงินตราต่างประเทศ</t>
  </si>
  <si>
    <t>กำไรจากการดำเนินงาน</t>
  </si>
  <si>
    <t xml:space="preserve">   ต้นทุนทางการเงิน</t>
  </si>
  <si>
    <t xml:space="preserve">   จ่ายดอกเบี้ย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</si>
</sst>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_(* #,##0.000_);_(* \(#,##0.000\);_(* &quot;-&quot;??_);_(@_)"/>
  </numFmts>
  <fonts count="8">
    <font>
      <sz val="10"/>
      <color theme="1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u/>
      <sz val="16"/>
      <name val="Angsana New"/>
      <family val="1"/>
    </font>
    <font>
      <i/>
      <sz val="16"/>
      <name val="Angsana New"/>
      <family val="1"/>
    </font>
    <font>
      <sz val="10"/>
      <name val="ApFont"/>
    </font>
    <font>
      <sz val="10"/>
      <color theme="1"/>
      <name val="Arial"/>
      <family val="2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</cellStyleXfs>
  <cellXfs count="99">
    <xf numFmtId="0" fontId="0" fillId="0" borderId="0" xfId="0"/>
    <xf numFmtId="164" fontId="2" fillId="0" borderId="0" xfId="2" applyNumberFormat="1" applyFont="1" applyFill="1" applyAlignment="1">
      <alignment vertical="top"/>
    </xf>
    <xf numFmtId="164" fontId="2" fillId="0" borderId="0" xfId="2" applyNumberFormat="1" applyFont="1" applyFill="1" applyAlignment="1">
      <alignment horizontal="center" vertical="top"/>
    </xf>
    <xf numFmtId="164" fontId="2" fillId="0" borderId="0" xfId="2" applyNumberFormat="1" applyFont="1" applyFill="1" applyBorder="1" applyAlignment="1">
      <alignment horizontal="center" vertical="top"/>
    </xf>
    <xf numFmtId="0" fontId="1" fillId="0" borderId="0" xfId="2" applyNumberFormat="1" applyFont="1" applyFill="1" applyAlignment="1">
      <alignment vertical="top"/>
    </xf>
    <xf numFmtId="0" fontId="2" fillId="0" borderId="0" xfId="2" applyNumberFormat="1" applyFont="1" applyFill="1" applyAlignment="1">
      <alignment vertical="top"/>
    </xf>
    <xf numFmtId="41" fontId="2" fillId="0" borderId="0" xfId="2" applyNumberFormat="1" applyFont="1" applyFill="1" applyBorder="1" applyAlignment="1">
      <alignment horizontal="center" vertical="top"/>
    </xf>
    <xf numFmtId="41" fontId="2" fillId="0" borderId="1" xfId="2" applyNumberFormat="1" applyFont="1" applyFill="1" applyBorder="1" applyAlignment="1">
      <alignment horizontal="center" vertical="top"/>
    </xf>
    <xf numFmtId="41" fontId="2" fillId="0" borderId="0" xfId="2" applyNumberFormat="1" applyFont="1" applyFill="1" applyAlignment="1">
      <alignment vertical="top"/>
    </xf>
    <xf numFmtId="0" fontId="1" fillId="0" borderId="0" xfId="0" quotePrefix="1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Continuous" vertical="center"/>
    </xf>
    <xf numFmtId="164" fontId="2" fillId="0" borderId="0" xfId="0" applyNumberFormat="1" applyFont="1" applyFill="1" applyAlignment="1">
      <alignment horizontal="centerContinuous" vertical="center"/>
    </xf>
    <xf numFmtId="164" fontId="2" fillId="0" borderId="0" xfId="0" applyNumberFormat="1" applyFont="1" applyFill="1" applyAlignment="1">
      <alignment horizontal="left" vertical="center"/>
    </xf>
    <xf numFmtId="164" fontId="2" fillId="0" borderId="0" xfId="0" quotePrefix="1" applyNumberFormat="1" applyFont="1" applyFill="1" applyAlignment="1">
      <alignment horizontal="centerContinuous" vertical="center"/>
    </xf>
    <xf numFmtId="37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2" fillId="0" borderId="0" xfId="0" quotePrefix="1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41" fontId="2" fillId="0" borderId="0" xfId="0" applyNumberFormat="1" applyFont="1" applyFill="1" applyAlignment="1">
      <alignment horizontal="center" vertical="center"/>
    </xf>
    <xf numFmtId="41" fontId="2" fillId="0" borderId="2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3" xfId="0" applyNumberFormat="1" applyFont="1" applyFill="1" applyBorder="1" applyAlignment="1">
      <alignment horizontal="center" vertical="center"/>
    </xf>
    <xf numFmtId="0" fontId="2" fillId="0" borderId="0" xfId="0" quotePrefix="1" applyNumberFormat="1" applyFont="1" applyFill="1" applyAlignment="1">
      <alignment horizontal="center" vertical="center"/>
    </xf>
    <xf numFmtId="41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quotePrefix="1" applyNumberFormat="1" applyFont="1" applyFill="1" applyBorder="1" applyAlignment="1">
      <alignment horizontal="center" vertical="center"/>
    </xf>
    <xf numFmtId="41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41" fontId="7" fillId="0" borderId="0" xfId="1" applyNumberFormat="1" applyFont="1" applyFill="1" applyAlignment="1">
      <alignment vertical="center"/>
    </xf>
    <xf numFmtId="0" fontId="1" fillId="0" borderId="0" xfId="0" quotePrefix="1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centerContinuous" vertical="top"/>
    </xf>
    <xf numFmtId="164" fontId="2" fillId="0" borderId="0" xfId="0" applyNumberFormat="1" applyFont="1" applyFill="1" applyAlignment="1">
      <alignment horizontal="centerContinuous" vertical="top"/>
    </xf>
    <xf numFmtId="164" fontId="2" fillId="0" borderId="0" xfId="0" applyNumberFormat="1" applyFont="1" applyFill="1" applyAlignment="1">
      <alignment horizontal="left" vertical="top"/>
    </xf>
    <xf numFmtId="37" fontId="1" fillId="0" borderId="0" xfId="0" applyNumberFormat="1" applyFont="1" applyFill="1" applyAlignment="1">
      <alignment horizontal="left" vertical="top"/>
    </xf>
    <xf numFmtId="164" fontId="2" fillId="0" borderId="0" xfId="0" quotePrefix="1" applyNumberFormat="1" applyFont="1" applyFill="1" applyAlignment="1">
      <alignment horizontal="centerContinuous" vertical="top"/>
    </xf>
    <xf numFmtId="37" fontId="2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Alignment="1">
      <alignment vertical="top"/>
    </xf>
    <xf numFmtId="164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vertical="top"/>
    </xf>
    <xf numFmtId="0" fontId="3" fillId="0" borderId="0" xfId="0" applyNumberFormat="1" applyFont="1" applyFill="1" applyAlignment="1">
      <alignment horizontal="center" vertical="top"/>
    </xf>
    <xf numFmtId="164" fontId="3" fillId="0" borderId="0" xfId="0" applyNumberFormat="1" applyFont="1" applyFill="1" applyAlignment="1">
      <alignment horizontal="right" vertical="top"/>
    </xf>
    <xf numFmtId="49" fontId="3" fillId="0" borderId="0" xfId="0" quotePrefix="1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horizontal="center" vertical="top"/>
    </xf>
    <xf numFmtId="41" fontId="2" fillId="0" borderId="0" xfId="0" applyNumberFormat="1" applyFont="1" applyFill="1" applyAlignment="1">
      <alignment horizontal="right" vertical="top"/>
    </xf>
    <xf numFmtId="164" fontId="4" fillId="0" borderId="0" xfId="0" applyNumberFormat="1" applyFont="1" applyFill="1" applyBorder="1" applyAlignment="1">
      <alignment horizontal="center" vertical="top"/>
    </xf>
    <xf numFmtId="41" fontId="2" fillId="0" borderId="0" xfId="0" applyNumberFormat="1" applyFont="1" applyFill="1" applyBorder="1" applyAlignment="1">
      <alignment horizontal="right" vertical="top"/>
    </xf>
    <xf numFmtId="41" fontId="4" fillId="0" borderId="0" xfId="0" applyNumberFormat="1" applyFont="1" applyFill="1" applyBorder="1" applyAlignment="1">
      <alignment horizontal="right" vertical="top"/>
    </xf>
    <xf numFmtId="0" fontId="2" fillId="0" borderId="0" xfId="0" quotePrefix="1" applyNumberFormat="1" applyFont="1" applyFill="1" applyAlignment="1">
      <alignment horizontal="left" vertical="top"/>
    </xf>
    <xf numFmtId="41" fontId="2" fillId="0" borderId="2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Alignment="1">
      <alignment horizontal="left" vertical="top"/>
    </xf>
    <xf numFmtId="41" fontId="2" fillId="0" borderId="3" xfId="0" applyNumberFormat="1" applyFont="1" applyFill="1" applyBorder="1" applyAlignment="1">
      <alignment horizontal="right" vertical="top"/>
    </xf>
    <xf numFmtId="41" fontId="2" fillId="0" borderId="1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Alignment="1">
      <alignment horizontal="left" vertical="top"/>
    </xf>
    <xf numFmtId="164" fontId="2" fillId="0" borderId="0" xfId="0" applyNumberFormat="1" applyFont="1" applyFill="1" applyAlignment="1">
      <alignment horizontal="right" vertical="top"/>
    </xf>
    <xf numFmtId="41" fontId="2" fillId="0" borderId="0" xfId="0" applyNumberFormat="1" applyFont="1" applyFill="1" applyAlignment="1">
      <alignment horizontal="center" vertical="top"/>
    </xf>
    <xf numFmtId="41" fontId="2" fillId="0" borderId="2" xfId="0" applyNumberFormat="1" applyFont="1" applyFill="1" applyBorder="1" applyAlignment="1">
      <alignment horizontal="center" vertical="top"/>
    </xf>
    <xf numFmtId="41" fontId="2" fillId="0" borderId="0" xfId="0" applyNumberFormat="1" applyFont="1" applyFill="1" applyBorder="1" applyAlignment="1">
      <alignment horizontal="center" vertical="top"/>
    </xf>
    <xf numFmtId="41" fontId="2" fillId="0" borderId="4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quotePrefix="1" applyNumberFormat="1" applyFont="1" applyFill="1" applyAlignment="1">
      <alignment horizontal="center" vertical="top"/>
    </xf>
    <xf numFmtId="41" fontId="2" fillId="0" borderId="0" xfId="0" applyNumberFormat="1" applyFont="1" applyFill="1" applyAlignment="1">
      <alignment vertical="top"/>
    </xf>
    <xf numFmtId="0" fontId="2" fillId="0" borderId="5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0" fontId="1" fillId="0" borderId="0" xfId="2" applyNumberFormat="1" applyFont="1" applyFill="1" applyAlignment="1">
      <alignment horizontal="left" vertical="top"/>
    </xf>
    <xf numFmtId="41" fontId="2" fillId="0" borderId="0" xfId="2" applyNumberFormat="1" applyFont="1" applyFill="1" applyAlignment="1">
      <alignment horizontal="center" vertical="top"/>
    </xf>
    <xf numFmtId="164" fontId="2" fillId="0" borderId="0" xfId="0" applyNumberFormat="1" applyFont="1" applyFill="1" applyBorder="1" applyAlignment="1">
      <alignment horizontal="centerContinuous" vertical="center"/>
    </xf>
    <xf numFmtId="164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0" xfId="2" applyNumberFormat="1" applyFont="1" applyFill="1" applyAlignment="1">
      <alignment horizontal="left" vertical="top"/>
    </xf>
    <xf numFmtId="164" fontId="2" fillId="0" borderId="3" xfId="2" applyNumberFormat="1" applyFont="1" applyFill="1" applyBorder="1" applyAlignment="1">
      <alignment horizontal="center" vertical="top"/>
    </xf>
    <xf numFmtId="41" fontId="2" fillId="0" borderId="6" xfId="2" applyNumberFormat="1" applyFont="1" applyFill="1" applyBorder="1" applyAlignment="1">
      <alignment horizontal="center" vertical="top"/>
    </xf>
    <xf numFmtId="0" fontId="4" fillId="0" borderId="0" xfId="0" applyNumberFormat="1" applyFont="1" applyFill="1" applyAlignment="1">
      <alignment vertical="center"/>
    </xf>
    <xf numFmtId="41" fontId="2" fillId="0" borderId="6" xfId="0" applyNumberFormat="1" applyFont="1" applyFill="1" applyBorder="1" applyAlignment="1">
      <alignment horizontal="center" vertical="center"/>
    </xf>
    <xf numFmtId="41" fontId="2" fillId="0" borderId="7" xfId="2" applyNumberFormat="1" applyFont="1" applyFill="1" applyBorder="1" applyAlignment="1">
      <alignment horizontal="center" vertical="top"/>
    </xf>
    <xf numFmtId="41" fontId="2" fillId="0" borderId="8" xfId="2" applyNumberFormat="1" applyFont="1" applyFill="1" applyBorder="1" applyAlignment="1">
      <alignment horizontal="center" vertical="top"/>
    </xf>
    <xf numFmtId="166" fontId="2" fillId="0" borderId="0" xfId="1" applyNumberFormat="1" applyFont="1" applyFill="1" applyAlignment="1">
      <alignment horizontal="right" vertical="top"/>
    </xf>
    <xf numFmtId="43" fontId="2" fillId="0" borderId="0" xfId="1" applyFont="1" applyFill="1" applyBorder="1" applyAlignment="1">
      <alignment horizontal="center" vertical="center"/>
    </xf>
    <xf numFmtId="10" fontId="2" fillId="0" borderId="0" xfId="3" applyNumberFormat="1" applyFont="1" applyFill="1" applyAlignment="1">
      <alignment vertical="top"/>
    </xf>
    <xf numFmtId="37" fontId="1" fillId="0" borderId="0" xfId="2" quotePrefix="1" applyNumberFormat="1" applyFont="1" applyFill="1" applyAlignment="1">
      <alignment horizontal="left" vertical="top"/>
    </xf>
    <xf numFmtId="37" fontId="1" fillId="0" borderId="0" xfId="2" applyNumberFormat="1" applyFont="1" applyFill="1" applyAlignment="1">
      <alignment horizontal="left" vertical="top"/>
    </xf>
    <xf numFmtId="164" fontId="2" fillId="0" borderId="0" xfId="2" applyNumberFormat="1" applyFont="1" applyFill="1" applyAlignment="1">
      <alignment horizontal="right" vertical="top"/>
    </xf>
    <xf numFmtId="164" fontId="2" fillId="0" borderId="3" xfId="2" applyNumberFormat="1" applyFont="1" applyFill="1" applyBorder="1" applyAlignment="1">
      <alignment horizontal="center" vertical="top"/>
    </xf>
  </cellXfs>
  <cellStyles count="4">
    <cellStyle name="Comma" xfId="1" builtinId="3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showGridLines="0" tabSelected="1" view="pageBreakPreview" zoomScale="90" zoomScaleNormal="90" zoomScaleSheetLayoutView="90" workbookViewId="0">
      <selection activeCell="E50" sqref="E50:G50"/>
    </sheetView>
  </sheetViews>
  <sheetFormatPr defaultColWidth="10.7265625" defaultRowHeight="23.5" customHeight="1"/>
  <cols>
    <col min="1" max="1" width="46.54296875" style="53" customWidth="1"/>
    <col min="2" max="2" width="8.54296875" style="53" bestFit="1" customWidth="1"/>
    <col min="3" max="3" width="9.54296875" style="53" customWidth="1"/>
    <col min="4" max="4" width="1.26953125" style="51" customWidth="1"/>
    <col min="5" max="5" width="15.7265625" style="51" customWidth="1"/>
    <col min="6" max="6" width="1.7265625" style="51" customWidth="1"/>
    <col min="7" max="7" width="15.7265625" style="51" customWidth="1"/>
    <col min="8" max="8" width="1" style="51" customWidth="1"/>
    <col min="9" max="9" width="14.453125" style="51" customWidth="1"/>
    <col min="10" max="10" width="15.453125" style="51" customWidth="1"/>
    <col min="11" max="16384" width="10.7265625" style="51"/>
  </cols>
  <sheetData>
    <row r="1" spans="1:7" s="47" customFormat="1" ht="23.5" customHeight="1">
      <c r="A1" s="44" t="s">
        <v>0</v>
      </c>
      <c r="B1" s="44"/>
      <c r="C1" s="45"/>
      <c r="D1" s="46"/>
      <c r="E1" s="46"/>
      <c r="F1" s="46"/>
      <c r="G1" s="46"/>
    </row>
    <row r="2" spans="1:7" s="47" customFormat="1" ht="23.5" customHeight="1">
      <c r="A2" s="48" t="s">
        <v>1</v>
      </c>
      <c r="B2" s="48"/>
      <c r="C2" s="45"/>
      <c r="D2" s="46"/>
      <c r="E2" s="49"/>
      <c r="F2" s="46"/>
      <c r="G2" s="49"/>
    </row>
    <row r="3" spans="1:7" s="47" customFormat="1" ht="23.5" customHeight="1">
      <c r="A3" s="44" t="s">
        <v>113</v>
      </c>
      <c r="B3" s="44"/>
      <c r="C3" s="45"/>
      <c r="D3" s="46"/>
      <c r="E3" s="49"/>
      <c r="F3" s="46"/>
      <c r="G3" s="49"/>
    </row>
    <row r="4" spans="1:7" ht="23.5" customHeight="1">
      <c r="A4" s="45"/>
      <c r="B4" s="45"/>
      <c r="C4" s="45"/>
      <c r="D4" s="46"/>
      <c r="E4" s="46"/>
      <c r="F4" s="46"/>
      <c r="G4" s="50" t="s">
        <v>2</v>
      </c>
    </row>
    <row r="5" spans="1:7" ht="23.5" customHeight="1">
      <c r="C5" s="54" t="s">
        <v>3</v>
      </c>
      <c r="D5" s="55"/>
      <c r="E5" s="56" t="s">
        <v>114</v>
      </c>
      <c r="F5" s="57"/>
      <c r="G5" s="56" t="s">
        <v>106</v>
      </c>
    </row>
    <row r="6" spans="1:7" ht="23.5" customHeight="1">
      <c r="A6" s="58" t="s">
        <v>4</v>
      </c>
      <c r="B6" s="58"/>
    </row>
    <row r="7" spans="1:7" ht="23.5" customHeight="1">
      <c r="A7" s="58" t="s">
        <v>5</v>
      </c>
      <c r="B7" s="58"/>
      <c r="C7" s="59"/>
    </row>
    <row r="8" spans="1:7" ht="23.5" customHeight="1">
      <c r="A8" s="53" t="s">
        <v>6</v>
      </c>
      <c r="C8" s="59">
        <v>8</v>
      </c>
      <c r="E8" s="60">
        <v>142246712</v>
      </c>
      <c r="F8" s="60"/>
      <c r="G8" s="60">
        <v>162744016</v>
      </c>
    </row>
    <row r="9" spans="1:7" ht="23.5" customHeight="1">
      <c r="A9" s="53" t="s">
        <v>104</v>
      </c>
      <c r="C9" s="59"/>
      <c r="E9" s="60">
        <v>0</v>
      </c>
      <c r="F9" s="60"/>
      <c r="G9" s="60">
        <v>1166289</v>
      </c>
    </row>
    <row r="10" spans="1:7" ht="23.5" customHeight="1">
      <c r="A10" s="53" t="s">
        <v>80</v>
      </c>
      <c r="C10" s="59">
        <v>9</v>
      </c>
      <c r="D10" s="61"/>
      <c r="E10" s="62">
        <v>296768010</v>
      </c>
      <c r="F10" s="63"/>
      <c r="G10" s="62">
        <v>224821400</v>
      </c>
    </row>
    <row r="11" spans="1:7" ht="23.5" customHeight="1">
      <c r="A11" s="64" t="s">
        <v>70</v>
      </c>
      <c r="B11" s="64"/>
      <c r="C11" s="59">
        <v>10</v>
      </c>
      <c r="E11" s="60">
        <v>122984222.00000001</v>
      </c>
      <c r="F11" s="60"/>
      <c r="G11" s="60">
        <v>96895430</v>
      </c>
    </row>
    <row r="12" spans="1:7" ht="23.5" customHeight="1">
      <c r="A12" s="64" t="s">
        <v>115</v>
      </c>
      <c r="B12" s="64"/>
      <c r="C12" s="59">
        <v>11</v>
      </c>
      <c r="E12" s="60">
        <v>37861867</v>
      </c>
      <c r="F12" s="60"/>
      <c r="G12" s="60">
        <v>0</v>
      </c>
    </row>
    <row r="13" spans="1:7" ht="23.5" customHeight="1">
      <c r="A13" s="53" t="s">
        <v>7</v>
      </c>
      <c r="C13" s="59"/>
      <c r="E13" s="60">
        <v>9320438</v>
      </c>
      <c r="F13" s="60"/>
      <c r="G13" s="60">
        <v>5423009</v>
      </c>
    </row>
    <row r="14" spans="1:7" ht="23.5" customHeight="1">
      <c r="A14" s="58" t="s">
        <v>8</v>
      </c>
      <c r="B14" s="58"/>
      <c r="C14" s="59"/>
      <c r="E14" s="65">
        <f>SUM(E8:E13)</f>
        <v>609181249</v>
      </c>
      <c r="F14" s="60"/>
      <c r="G14" s="65">
        <f>SUM(G8:G13)</f>
        <v>491050144</v>
      </c>
    </row>
    <row r="15" spans="1:7" ht="23.5" customHeight="1">
      <c r="A15" s="58" t="s">
        <v>9</v>
      </c>
      <c r="B15" s="58"/>
      <c r="C15" s="59"/>
      <c r="E15" s="60"/>
      <c r="F15" s="60"/>
      <c r="G15" s="60"/>
    </row>
    <row r="16" spans="1:7" ht="23.5" customHeight="1">
      <c r="A16" s="53" t="s">
        <v>116</v>
      </c>
      <c r="C16" s="59"/>
      <c r="E16" s="60">
        <v>303018</v>
      </c>
      <c r="F16" s="60"/>
      <c r="G16" s="60">
        <v>0</v>
      </c>
    </row>
    <row r="17" spans="1:7" ht="23.5" customHeight="1">
      <c r="A17" s="64" t="s">
        <v>71</v>
      </c>
      <c r="B17" s="64"/>
      <c r="C17" s="59">
        <v>12</v>
      </c>
      <c r="E17" s="60">
        <v>250208082</v>
      </c>
      <c r="F17" s="60"/>
      <c r="G17" s="60">
        <v>252468541</v>
      </c>
    </row>
    <row r="18" spans="1:7" ht="23.5" customHeight="1">
      <c r="A18" s="66" t="s">
        <v>88</v>
      </c>
      <c r="B18" s="66"/>
      <c r="C18" s="59"/>
      <c r="E18" s="60">
        <v>657960</v>
      </c>
      <c r="F18" s="60"/>
      <c r="G18" s="60">
        <v>950707</v>
      </c>
    </row>
    <row r="19" spans="1:7" ht="23.5" customHeight="1">
      <c r="A19" s="66" t="s">
        <v>86</v>
      </c>
      <c r="B19" s="66"/>
      <c r="C19" s="59">
        <v>21</v>
      </c>
      <c r="E19" s="60">
        <v>8791071</v>
      </c>
      <c r="F19" s="60"/>
      <c r="G19" s="60">
        <f>6439756+34028</f>
        <v>6473784</v>
      </c>
    </row>
    <row r="20" spans="1:7" ht="23.5" customHeight="1">
      <c r="A20" s="53" t="s">
        <v>72</v>
      </c>
      <c r="C20" s="59"/>
      <c r="E20" s="67">
        <v>0</v>
      </c>
      <c r="F20" s="60"/>
      <c r="G20" s="67">
        <v>303018</v>
      </c>
    </row>
    <row r="21" spans="1:7" ht="23.5" customHeight="1">
      <c r="A21" s="58" t="s">
        <v>10</v>
      </c>
      <c r="B21" s="58"/>
      <c r="C21" s="59"/>
      <c r="E21" s="60">
        <f>SUM(E16:E20)</f>
        <v>259960131</v>
      </c>
      <c r="F21" s="60"/>
      <c r="G21" s="60">
        <f>SUM(G16:G20)</f>
        <v>260196050</v>
      </c>
    </row>
    <row r="22" spans="1:7" ht="23.5" customHeight="1" thickBot="1">
      <c r="A22" s="58" t="s">
        <v>11</v>
      </c>
      <c r="B22" s="58"/>
      <c r="E22" s="68">
        <f>SUM(E21,E14)</f>
        <v>869141380</v>
      </c>
      <c r="F22" s="62"/>
      <c r="G22" s="68">
        <f>SUM(G21,G14)</f>
        <v>751246194</v>
      </c>
    </row>
    <row r="23" spans="1:7" ht="23.5" customHeight="1" thickTop="1">
      <c r="E23" s="94"/>
    </row>
    <row r="24" spans="1:7" ht="23.5" customHeight="1">
      <c r="A24" s="53" t="s">
        <v>12</v>
      </c>
    </row>
    <row r="25" spans="1:7" s="47" customFormat="1" ht="23.5" customHeight="1">
      <c r="A25" s="44" t="s">
        <v>0</v>
      </c>
      <c r="B25" s="44"/>
      <c r="C25" s="45"/>
      <c r="D25" s="46"/>
      <c r="E25" s="46"/>
      <c r="F25" s="46"/>
      <c r="G25" s="46"/>
    </row>
    <row r="26" spans="1:7" s="47" customFormat="1" ht="23.5" customHeight="1">
      <c r="A26" s="69" t="s">
        <v>13</v>
      </c>
      <c r="B26" s="69"/>
      <c r="C26" s="45"/>
      <c r="D26" s="46"/>
      <c r="E26" s="49"/>
      <c r="F26" s="46"/>
      <c r="G26" s="49"/>
    </row>
    <row r="27" spans="1:7" s="47" customFormat="1" ht="23.5" customHeight="1">
      <c r="A27" s="44" t="s">
        <v>113</v>
      </c>
      <c r="B27" s="44"/>
      <c r="C27" s="45"/>
      <c r="D27" s="46"/>
      <c r="E27" s="49"/>
      <c r="F27" s="46"/>
      <c r="G27" s="49"/>
    </row>
    <row r="28" spans="1:7" ht="23.5" customHeight="1">
      <c r="A28" s="45"/>
      <c r="B28" s="45"/>
      <c r="C28" s="45"/>
      <c r="D28" s="46"/>
      <c r="E28" s="46"/>
      <c r="F28" s="46"/>
      <c r="G28" s="50" t="s">
        <v>2</v>
      </c>
    </row>
    <row r="29" spans="1:7" ht="23.5" customHeight="1">
      <c r="C29" s="54" t="s">
        <v>3</v>
      </c>
      <c r="D29" s="55"/>
      <c r="E29" s="56" t="s">
        <v>114</v>
      </c>
      <c r="F29" s="57"/>
      <c r="G29" s="56" t="s">
        <v>106</v>
      </c>
    </row>
    <row r="30" spans="1:7" ht="23.5" customHeight="1">
      <c r="A30" s="58" t="s">
        <v>14</v>
      </c>
      <c r="B30" s="58"/>
    </row>
    <row r="31" spans="1:7" ht="23.5" customHeight="1">
      <c r="A31" s="58" t="s">
        <v>15</v>
      </c>
      <c r="B31" s="58"/>
    </row>
    <row r="32" spans="1:7" ht="23.5" customHeight="1">
      <c r="A32" s="64" t="s">
        <v>73</v>
      </c>
      <c r="B32" s="64"/>
      <c r="C32" s="59">
        <v>13</v>
      </c>
      <c r="E32" s="52">
        <v>293999689</v>
      </c>
      <c r="F32" s="52"/>
      <c r="G32" s="52">
        <v>200894744</v>
      </c>
    </row>
    <row r="33" spans="1:7" ht="23.5" customHeight="1">
      <c r="A33" s="53" t="s">
        <v>117</v>
      </c>
      <c r="C33" s="59">
        <v>14</v>
      </c>
      <c r="E33" s="60">
        <v>1575414</v>
      </c>
      <c r="F33" s="52"/>
      <c r="G33" s="60">
        <v>0</v>
      </c>
    </row>
    <row r="34" spans="1:7" ht="23.5" customHeight="1">
      <c r="A34" s="66" t="s">
        <v>59</v>
      </c>
      <c r="B34" s="66"/>
      <c r="C34" s="59"/>
      <c r="E34" s="71">
        <v>9338458</v>
      </c>
      <c r="F34" s="71"/>
      <c r="G34" s="71">
        <v>1075158</v>
      </c>
    </row>
    <row r="35" spans="1:7" ht="23.5" customHeight="1">
      <c r="A35" s="66" t="s">
        <v>139</v>
      </c>
      <c r="B35" s="66"/>
      <c r="C35" s="59"/>
      <c r="E35" s="71"/>
      <c r="F35" s="71"/>
      <c r="G35" s="71"/>
    </row>
    <row r="36" spans="1:7" ht="23.5" customHeight="1">
      <c r="A36" s="64" t="s">
        <v>138</v>
      </c>
      <c r="B36" s="64"/>
      <c r="C36" s="59">
        <v>28.1</v>
      </c>
      <c r="E36" s="52">
        <v>237320</v>
      </c>
      <c r="F36" s="52"/>
      <c r="G36" s="71">
        <v>0</v>
      </c>
    </row>
    <row r="37" spans="1:7" ht="23.5" customHeight="1">
      <c r="A37" s="53" t="s">
        <v>16</v>
      </c>
      <c r="C37" s="59"/>
      <c r="E37" s="71">
        <v>7650377</v>
      </c>
      <c r="F37" s="71"/>
      <c r="G37" s="71">
        <v>1673595</v>
      </c>
    </row>
    <row r="38" spans="1:7" ht="23.5" customHeight="1">
      <c r="A38" s="58" t="s">
        <v>17</v>
      </c>
      <c r="B38" s="58"/>
      <c r="C38" s="59"/>
      <c r="E38" s="72">
        <f>SUM(E32:E37)</f>
        <v>312801258</v>
      </c>
      <c r="F38" s="73"/>
      <c r="G38" s="72">
        <f>SUM(G32:G37)</f>
        <v>203643497</v>
      </c>
    </row>
    <row r="39" spans="1:7" ht="23.5" customHeight="1">
      <c r="A39" s="58" t="s">
        <v>18</v>
      </c>
      <c r="B39" s="58"/>
      <c r="C39" s="59"/>
      <c r="E39" s="73"/>
      <c r="F39" s="73"/>
      <c r="G39" s="73"/>
    </row>
    <row r="40" spans="1:7" ht="23.5" customHeight="1">
      <c r="A40" s="53" t="s">
        <v>118</v>
      </c>
      <c r="C40" s="59">
        <v>14</v>
      </c>
      <c r="E40" s="73">
        <v>2215807</v>
      </c>
      <c r="F40" s="73"/>
      <c r="G40" s="73">
        <v>0</v>
      </c>
    </row>
    <row r="41" spans="1:7" ht="23.5" customHeight="1">
      <c r="A41" s="53" t="s">
        <v>19</v>
      </c>
      <c r="C41" s="59">
        <v>15</v>
      </c>
      <c r="E41" s="73">
        <v>43173316</v>
      </c>
      <c r="F41" s="73"/>
      <c r="G41" s="73">
        <v>38895259</v>
      </c>
    </row>
    <row r="42" spans="1:7" ht="23.5" customHeight="1">
      <c r="A42" s="58" t="s">
        <v>20</v>
      </c>
      <c r="B42" s="58"/>
      <c r="C42" s="59"/>
      <c r="E42" s="72">
        <f>SUM(E40:E41)</f>
        <v>45389123</v>
      </c>
      <c r="F42" s="73"/>
      <c r="G42" s="72">
        <f>SUM(G40:G41)</f>
        <v>38895259</v>
      </c>
    </row>
    <row r="43" spans="1:7" ht="23.5" customHeight="1">
      <c r="A43" s="58" t="s">
        <v>21</v>
      </c>
      <c r="B43" s="58"/>
      <c r="E43" s="72">
        <f>SUM(E42,E38)</f>
        <v>358190381</v>
      </c>
      <c r="F43" s="73"/>
      <c r="G43" s="72">
        <f>SUM(G42,G38)</f>
        <v>242538756</v>
      </c>
    </row>
    <row r="45" spans="1:7" ht="23.5" customHeight="1">
      <c r="A45" s="53" t="s">
        <v>12</v>
      </c>
    </row>
    <row r="46" spans="1:7" s="47" customFormat="1" ht="23.5" customHeight="1">
      <c r="A46" s="44" t="s">
        <v>0</v>
      </c>
      <c r="B46" s="44"/>
      <c r="C46" s="45"/>
      <c r="D46" s="46"/>
      <c r="E46" s="46"/>
      <c r="F46" s="46"/>
      <c r="G46" s="46"/>
    </row>
    <row r="47" spans="1:7" s="47" customFormat="1" ht="23.5" customHeight="1">
      <c r="A47" s="69" t="s">
        <v>13</v>
      </c>
      <c r="B47" s="69"/>
      <c r="C47" s="45"/>
      <c r="D47" s="46"/>
      <c r="E47" s="49"/>
      <c r="F47" s="46"/>
      <c r="G47" s="49"/>
    </row>
    <row r="48" spans="1:7" s="47" customFormat="1" ht="23.5" customHeight="1">
      <c r="A48" s="44" t="s">
        <v>113</v>
      </c>
      <c r="B48" s="44"/>
      <c r="C48" s="45"/>
      <c r="D48" s="46"/>
      <c r="E48" s="49"/>
      <c r="F48" s="46"/>
      <c r="G48" s="49"/>
    </row>
    <row r="49" spans="1:7" ht="23.5" customHeight="1">
      <c r="A49" s="45"/>
      <c r="B49" s="45"/>
      <c r="C49" s="45"/>
      <c r="D49" s="46"/>
      <c r="E49" s="46"/>
      <c r="F49" s="46"/>
      <c r="G49" s="50" t="s">
        <v>2</v>
      </c>
    </row>
    <row r="50" spans="1:7" ht="23.5" customHeight="1">
      <c r="C50" s="54" t="s">
        <v>3</v>
      </c>
      <c r="D50" s="55"/>
      <c r="E50" s="56" t="s">
        <v>114</v>
      </c>
      <c r="F50" s="57"/>
      <c r="G50" s="56" t="s">
        <v>106</v>
      </c>
    </row>
    <row r="51" spans="1:7" ht="23.5" customHeight="1">
      <c r="A51" s="58" t="s">
        <v>22</v>
      </c>
      <c r="B51" s="58"/>
      <c r="E51" s="70"/>
      <c r="F51" s="70"/>
      <c r="G51" s="70"/>
    </row>
    <row r="52" spans="1:7" ht="23.5" customHeight="1">
      <c r="A52" s="53" t="s">
        <v>23</v>
      </c>
      <c r="E52" s="70"/>
      <c r="F52" s="70"/>
      <c r="G52" s="70"/>
    </row>
    <row r="53" spans="1:7" ht="23.5" customHeight="1">
      <c r="A53" s="66" t="s">
        <v>24</v>
      </c>
      <c r="B53" s="66"/>
      <c r="C53" s="59"/>
      <c r="E53" s="70"/>
      <c r="F53" s="70"/>
      <c r="G53" s="70"/>
    </row>
    <row r="54" spans="1:7" ht="23.5" customHeight="1" thickBot="1">
      <c r="A54" s="66" t="s">
        <v>78</v>
      </c>
      <c r="B54" s="66"/>
      <c r="C54" s="59"/>
      <c r="E54" s="74">
        <v>121500000</v>
      </c>
      <c r="F54" s="62"/>
      <c r="G54" s="74">
        <v>121500000</v>
      </c>
    </row>
    <row r="55" spans="1:7" ht="23.5" customHeight="1" thickTop="1">
      <c r="A55" s="66" t="s">
        <v>25</v>
      </c>
      <c r="B55" s="66"/>
      <c r="C55" s="59"/>
      <c r="E55" s="60"/>
      <c r="F55" s="60"/>
      <c r="G55" s="60"/>
    </row>
    <row r="56" spans="1:7" ht="23.5" customHeight="1">
      <c r="A56" s="66" t="s">
        <v>78</v>
      </c>
      <c r="B56" s="66"/>
      <c r="E56" s="60">
        <f>SUM(CE!C21)</f>
        <v>121500000</v>
      </c>
      <c r="F56" s="62"/>
      <c r="G56" s="60">
        <v>121500000</v>
      </c>
    </row>
    <row r="57" spans="1:7" ht="23.5" customHeight="1">
      <c r="A57" s="53" t="s">
        <v>26</v>
      </c>
      <c r="E57" s="60">
        <f>SUM(CE!E21)</f>
        <v>233350000</v>
      </c>
      <c r="F57" s="60"/>
      <c r="G57" s="60">
        <v>233350000</v>
      </c>
    </row>
    <row r="58" spans="1:7" ht="23.5" customHeight="1">
      <c r="A58" s="66" t="s">
        <v>27</v>
      </c>
      <c r="B58" s="66"/>
      <c r="C58" s="59"/>
      <c r="F58" s="60"/>
    </row>
    <row r="59" spans="1:7" ht="23.5" customHeight="1">
      <c r="A59" s="66" t="s">
        <v>28</v>
      </c>
      <c r="B59" s="66"/>
      <c r="C59" s="59">
        <v>17</v>
      </c>
      <c r="E59" s="60">
        <f>SUM(CE!G21)</f>
        <v>12150000</v>
      </c>
      <c r="F59" s="60"/>
      <c r="G59" s="60">
        <v>12150000</v>
      </c>
    </row>
    <row r="60" spans="1:7" ht="23.5" customHeight="1">
      <c r="A60" s="75" t="s">
        <v>29</v>
      </c>
      <c r="B60" s="75"/>
      <c r="C60" s="59">
        <v>24</v>
      </c>
      <c r="E60" s="67">
        <f>SUM(CE!I21)</f>
        <v>143950999</v>
      </c>
      <c r="F60" s="62"/>
      <c r="G60" s="67">
        <v>141707438</v>
      </c>
    </row>
    <row r="61" spans="1:7" ht="23.5" customHeight="1">
      <c r="A61" s="69" t="s">
        <v>30</v>
      </c>
      <c r="B61" s="69"/>
      <c r="E61" s="67">
        <f>SUM(E56:E60)</f>
        <v>510950999</v>
      </c>
      <c r="F61" s="60"/>
      <c r="G61" s="67">
        <f>SUM(G56:G60)</f>
        <v>508707438</v>
      </c>
    </row>
    <row r="62" spans="1:7" ht="23.5" customHeight="1" thickBot="1">
      <c r="A62" s="58" t="s">
        <v>31</v>
      </c>
      <c r="B62" s="58"/>
      <c r="E62" s="74">
        <f>SUM(E61,E43)</f>
        <v>869141380</v>
      </c>
      <c r="F62" s="60"/>
      <c r="G62" s="74">
        <f>SUM(G61,G43)</f>
        <v>751246194</v>
      </c>
    </row>
    <row r="63" spans="1:7" ht="23.5" customHeight="1" thickTop="1">
      <c r="C63" s="76"/>
      <c r="E63" s="92">
        <f>SUM(E62-E22)</f>
        <v>0</v>
      </c>
      <c r="F63" s="77"/>
      <c r="G63" s="60">
        <f>SUM(G62-G22)</f>
        <v>0</v>
      </c>
    </row>
    <row r="64" spans="1:7" ht="23.5" customHeight="1">
      <c r="A64" s="53" t="s">
        <v>12</v>
      </c>
      <c r="C64" s="76"/>
    </row>
    <row r="65" spans="1:3" ht="23.5" customHeight="1">
      <c r="C65" s="76"/>
    </row>
    <row r="66" spans="1:3" ht="23.5" customHeight="1">
      <c r="C66" s="76"/>
    </row>
    <row r="67" spans="1:3" ht="23.5" customHeight="1">
      <c r="A67" s="78"/>
      <c r="B67" s="79"/>
      <c r="C67" s="76"/>
    </row>
    <row r="68" spans="1:3" ht="23.5" customHeight="1">
      <c r="A68" s="79"/>
      <c r="B68" s="79"/>
      <c r="C68" s="76"/>
    </row>
    <row r="69" spans="1:3" ht="23.5" customHeight="1">
      <c r="B69" s="53" t="s">
        <v>32</v>
      </c>
    </row>
    <row r="70" spans="1:3" ht="23.5" customHeight="1">
      <c r="A70" s="78"/>
      <c r="B70" s="79"/>
      <c r="C70" s="76"/>
    </row>
  </sheetData>
  <printOptions horizontalCentered="1"/>
  <pageMargins left="0.64" right="0.196850393700787" top="0.78740157480314998" bottom="0.118110236220472" header="0.31496062992126" footer="0.31496062992126"/>
  <pageSetup paperSize="9" scale="86" fitToHeight="6" orientation="portrait" r:id="rId1"/>
  <rowBreaks count="2" manualBreakCount="2">
    <brk id="24" max="16383" man="1"/>
    <brk id="45" max="6" man="1"/>
  </rowBreaks>
  <customProperties>
    <customPr name="EpmWorksheetKeyString_GUID" r:id="rId2"/>
  </customProperties>
  <ignoredErrors>
    <ignoredError sqref="E5:G5 E50:G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zoomScaleNormal="100" zoomScaleSheetLayoutView="70" workbookViewId="0">
      <selection activeCell="A17" sqref="A17"/>
    </sheetView>
  </sheetViews>
  <sheetFormatPr defaultColWidth="10.7265625" defaultRowHeight="24" customHeight="1"/>
  <cols>
    <col min="1" max="1" width="65" style="16" customWidth="1"/>
    <col min="2" max="2" width="6.81640625" style="16" customWidth="1"/>
    <col min="3" max="3" width="2.54296875" style="15" customWidth="1"/>
    <col min="4" max="4" width="15" style="15" customWidth="1"/>
    <col min="5" max="5" width="1.7265625" style="83" customWidth="1"/>
    <col min="6" max="6" width="15.7265625" style="15" customWidth="1"/>
    <col min="7" max="7" width="1.7265625" style="15" customWidth="1"/>
    <col min="8" max="8" width="14.453125" style="15" customWidth="1"/>
    <col min="9" max="9" width="15.453125" style="15" customWidth="1"/>
    <col min="10" max="16384" width="10.7265625" style="15"/>
  </cols>
  <sheetData>
    <row r="1" spans="1:10" s="32" customFormat="1" ht="24" customHeight="1">
      <c r="A1" s="9" t="s">
        <v>0</v>
      </c>
      <c r="D1" s="33"/>
      <c r="E1" s="33"/>
      <c r="F1" s="14"/>
      <c r="G1" s="33"/>
      <c r="H1" s="33"/>
      <c r="J1" s="33"/>
    </row>
    <row r="2" spans="1:10" s="12" customFormat="1" ht="24" customHeight="1">
      <c r="A2" s="23" t="s">
        <v>33</v>
      </c>
      <c r="B2" s="10"/>
      <c r="C2" s="11"/>
      <c r="D2" s="11"/>
      <c r="E2" s="82"/>
      <c r="F2" s="11"/>
    </row>
    <row r="3" spans="1:10" s="12" customFormat="1" ht="24" customHeight="1">
      <c r="A3" s="9" t="s">
        <v>110</v>
      </c>
      <c r="B3" s="10"/>
      <c r="C3" s="11"/>
      <c r="D3" s="11"/>
      <c r="E3" s="82"/>
      <c r="F3" s="11"/>
    </row>
    <row r="4" spans="1:10" s="12" customFormat="1" ht="24" customHeight="1">
      <c r="B4" s="10"/>
      <c r="C4" s="11"/>
      <c r="D4" s="13"/>
      <c r="E4" s="82"/>
      <c r="F4" s="14" t="s">
        <v>2</v>
      </c>
    </row>
    <row r="5" spans="1:10" ht="24" customHeight="1">
      <c r="B5" s="17" t="s">
        <v>3</v>
      </c>
      <c r="C5" s="18"/>
      <c r="D5" s="34">
        <v>2563</v>
      </c>
      <c r="E5" s="35"/>
      <c r="F5" s="34">
        <v>2562</v>
      </c>
    </row>
    <row r="6" spans="1:10" ht="24" customHeight="1">
      <c r="A6" s="19" t="s">
        <v>89</v>
      </c>
      <c r="B6" s="17"/>
      <c r="C6" s="18"/>
      <c r="D6" s="34"/>
      <c r="E6" s="35"/>
      <c r="F6" s="36"/>
    </row>
    <row r="7" spans="1:10" ht="24" customHeight="1">
      <c r="A7" s="19" t="s">
        <v>34</v>
      </c>
    </row>
    <row r="8" spans="1:10" ht="24" customHeight="1">
      <c r="A8" s="22" t="s">
        <v>98</v>
      </c>
      <c r="B8" s="20"/>
      <c r="D8" s="15">
        <v>930788341</v>
      </c>
      <c r="E8" s="27"/>
      <c r="F8" s="25">
        <v>935712897</v>
      </c>
    </row>
    <row r="9" spans="1:10" ht="24" customHeight="1">
      <c r="A9" s="22" t="s">
        <v>35</v>
      </c>
      <c r="B9" s="20">
        <v>18</v>
      </c>
      <c r="D9" s="15">
        <v>5810594</v>
      </c>
      <c r="E9" s="27"/>
      <c r="F9" s="25">
        <v>10107415</v>
      </c>
    </row>
    <row r="10" spans="1:10" ht="24" customHeight="1">
      <c r="A10" s="19" t="s">
        <v>36</v>
      </c>
      <c r="D10" s="26">
        <f>SUM(D8:D9)</f>
        <v>936598935</v>
      </c>
      <c r="E10" s="27"/>
      <c r="F10" s="26">
        <f>SUM(F8:F9)</f>
        <v>945820312</v>
      </c>
    </row>
    <row r="11" spans="1:10" ht="24" customHeight="1">
      <c r="A11" s="19" t="s">
        <v>37</v>
      </c>
      <c r="D11" s="25"/>
      <c r="E11" s="27"/>
      <c r="F11" s="25"/>
    </row>
    <row r="12" spans="1:10" ht="24" customHeight="1">
      <c r="A12" s="22" t="s">
        <v>82</v>
      </c>
      <c r="D12" s="15">
        <v>728497762</v>
      </c>
      <c r="E12" s="27"/>
      <c r="F12" s="25">
        <v>786883561</v>
      </c>
    </row>
    <row r="13" spans="1:10" ht="24" customHeight="1">
      <c r="A13" s="22" t="s">
        <v>90</v>
      </c>
      <c r="B13" s="20"/>
      <c r="D13" s="25">
        <v>47880362</v>
      </c>
      <c r="E13" s="27"/>
      <c r="F13" s="25">
        <v>36906626</v>
      </c>
    </row>
    <row r="14" spans="1:10" ht="24" customHeight="1">
      <c r="A14" s="22" t="s">
        <v>38</v>
      </c>
      <c r="B14" s="20"/>
      <c r="D14" s="25">
        <v>83383229</v>
      </c>
      <c r="E14" s="27"/>
      <c r="F14" s="25">
        <f>80153063+71867</f>
        <v>80224930</v>
      </c>
    </row>
    <row r="15" spans="1:10" ht="24" customHeight="1">
      <c r="A15" s="22" t="s">
        <v>127</v>
      </c>
      <c r="B15" s="20">
        <v>19</v>
      </c>
      <c r="D15" s="25">
        <v>3841812</v>
      </c>
      <c r="E15" s="27"/>
      <c r="F15" s="25">
        <v>554138</v>
      </c>
    </row>
    <row r="16" spans="1:10" ht="24" customHeight="1">
      <c r="A16" s="19" t="s">
        <v>39</v>
      </c>
      <c r="D16" s="26">
        <f>SUM(D12:D15)</f>
        <v>863603165</v>
      </c>
      <c r="E16" s="27"/>
      <c r="F16" s="26">
        <f>SUM(F12:F15)</f>
        <v>904569255</v>
      </c>
    </row>
    <row r="17" spans="1:6" ht="24" customHeight="1">
      <c r="A17" s="19" t="s">
        <v>140</v>
      </c>
      <c r="D17" s="27">
        <f>SUM(D10-D16)</f>
        <v>72995770</v>
      </c>
      <c r="E17" s="27"/>
      <c r="F17" s="27">
        <f>SUM(F10-F16)</f>
        <v>41251057</v>
      </c>
    </row>
    <row r="18" spans="1:6" ht="24" customHeight="1">
      <c r="A18" s="22" t="s">
        <v>137</v>
      </c>
      <c r="B18" s="20">
        <v>14</v>
      </c>
      <c r="D18" s="28">
        <v>-118394</v>
      </c>
      <c r="E18" s="27"/>
      <c r="F18" s="28">
        <v>0</v>
      </c>
    </row>
    <row r="19" spans="1:6" ht="24" customHeight="1">
      <c r="A19" s="19" t="s">
        <v>128</v>
      </c>
      <c r="D19" s="25">
        <f>SUM(D17:D18)</f>
        <v>72877376</v>
      </c>
      <c r="E19" s="27"/>
      <c r="F19" s="25">
        <f>SUM(F17:F18)</f>
        <v>41251057</v>
      </c>
    </row>
    <row r="20" spans="1:6" ht="24" customHeight="1">
      <c r="A20" s="22" t="s">
        <v>119</v>
      </c>
      <c r="B20" s="20">
        <v>21</v>
      </c>
      <c r="D20" s="28">
        <v>-14964233</v>
      </c>
      <c r="E20" s="27"/>
      <c r="F20" s="28">
        <v>-8200844</v>
      </c>
    </row>
    <row r="21" spans="1:6" ht="24" customHeight="1">
      <c r="A21" s="19" t="s">
        <v>74</v>
      </c>
      <c r="D21" s="26">
        <f>SUM(D19:D20)</f>
        <v>57913143</v>
      </c>
      <c r="E21" s="27"/>
      <c r="F21" s="26">
        <f>SUM(F19:F20)</f>
        <v>33050213</v>
      </c>
    </row>
    <row r="22" spans="1:6" ht="24" customHeight="1">
      <c r="A22" s="19" t="s">
        <v>92</v>
      </c>
      <c r="D22" s="27"/>
      <c r="E22" s="27"/>
      <c r="F22" s="27"/>
    </row>
    <row r="23" spans="1:6" ht="24" customHeight="1">
      <c r="A23" s="88" t="s">
        <v>95</v>
      </c>
      <c r="D23" s="27"/>
      <c r="E23" s="27"/>
      <c r="F23" s="27"/>
    </row>
    <row r="24" spans="1:6" ht="24" customHeight="1">
      <c r="A24" s="16" t="s">
        <v>93</v>
      </c>
      <c r="D24" s="28">
        <v>-994582</v>
      </c>
      <c r="E24" s="27"/>
      <c r="F24" s="28">
        <f>-3186905-136114</f>
        <v>-3323019</v>
      </c>
    </row>
    <row r="25" spans="1:6" ht="24" customHeight="1">
      <c r="A25" s="19" t="s">
        <v>83</v>
      </c>
      <c r="B25" s="20"/>
      <c r="D25" s="28">
        <f>SUM(D24)</f>
        <v>-994582</v>
      </c>
      <c r="E25" s="27"/>
      <c r="F25" s="28">
        <f>SUM(F24)</f>
        <v>-3323019</v>
      </c>
    </row>
    <row r="26" spans="1:6" ht="24" customHeight="1" thickBot="1">
      <c r="A26" s="19" t="s">
        <v>79</v>
      </c>
      <c r="B26" s="20"/>
      <c r="D26" s="37">
        <f>SUM(D25,D21)</f>
        <v>56918561</v>
      </c>
      <c r="E26" s="27"/>
      <c r="F26" s="37">
        <f>SUM(F25,F21)</f>
        <v>29727194</v>
      </c>
    </row>
    <row r="27" spans="1:6" ht="24" customHeight="1" thickTop="1">
      <c r="D27" s="27"/>
      <c r="E27" s="27"/>
      <c r="F27" s="27"/>
    </row>
    <row r="28" spans="1:6" ht="24" customHeight="1">
      <c r="A28" s="19" t="s">
        <v>66</v>
      </c>
      <c r="B28" s="20">
        <v>22</v>
      </c>
    </row>
    <row r="29" spans="1:6" ht="24" customHeight="1" thickBot="1">
      <c r="A29" s="16" t="s">
        <v>120</v>
      </c>
      <c r="D29" s="38">
        <f>D21/121500000</f>
        <v>0.4766513827160494</v>
      </c>
      <c r="E29" s="39"/>
      <c r="F29" s="38">
        <f>F21/121500000</f>
        <v>0.27201821399176956</v>
      </c>
    </row>
    <row r="30" spans="1:6" ht="24" customHeight="1" thickTop="1">
      <c r="D30" s="40"/>
      <c r="E30" s="40"/>
      <c r="F30" s="40"/>
    </row>
    <row r="31" spans="1:6" ht="24" customHeight="1">
      <c r="A31" s="16" t="s">
        <v>12</v>
      </c>
      <c r="B31" s="29"/>
      <c r="D31" s="41"/>
      <c r="E31" s="41"/>
      <c r="F31" s="41"/>
    </row>
  </sheetData>
  <printOptions horizontalCentered="1"/>
  <pageMargins left="0.64" right="0.23622047244094499" top="0.78740157480314998" bottom="0.31496062992126" header="0.31496062992126" footer="0.31496062992126"/>
  <pageSetup paperSize="9" scale="85" fitToHeight="6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topLeftCell="A3" zoomScale="70" zoomScaleNormal="70" zoomScaleSheetLayoutView="100" workbookViewId="0">
      <selection activeCell="C14" sqref="C14"/>
    </sheetView>
  </sheetViews>
  <sheetFormatPr defaultColWidth="9.1796875" defaultRowHeight="24" customHeight="1"/>
  <cols>
    <col min="1" max="1" width="32.81640625" style="1" customWidth="1"/>
    <col min="2" max="2" width="2.26953125" style="1" customWidth="1"/>
    <col min="3" max="3" width="15.7265625" style="1" customWidth="1"/>
    <col min="4" max="4" width="1.54296875" style="1" customWidth="1"/>
    <col min="5" max="5" width="15.7265625" style="1" customWidth="1"/>
    <col min="6" max="6" width="1.54296875" style="1" customWidth="1"/>
    <col min="7" max="7" width="15.7265625" style="1" customWidth="1"/>
    <col min="8" max="8" width="1.54296875" style="1" customWidth="1"/>
    <col min="9" max="9" width="15.7265625" style="1" customWidth="1"/>
    <col min="10" max="10" width="1.54296875" style="1" customWidth="1"/>
    <col min="11" max="11" width="15.7265625" style="1" customWidth="1"/>
    <col min="12" max="12" width="9.1796875" style="1"/>
    <col min="13" max="13" width="15.1796875" style="1" customWidth="1"/>
    <col min="14" max="16384" width="9.1796875" style="1"/>
  </cols>
  <sheetData>
    <row r="1" spans="1:11" ht="24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24" customHeight="1">
      <c r="A2" s="96" t="s">
        <v>53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24" customHeight="1">
      <c r="A3" s="96" t="s">
        <v>110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24" customHeight="1">
      <c r="A4" s="97" t="s">
        <v>2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s="2" customFormat="1" ht="24" customHeight="1">
      <c r="C5" s="2" t="s">
        <v>87</v>
      </c>
      <c r="G5" s="98" t="s">
        <v>27</v>
      </c>
      <c r="H5" s="98"/>
      <c r="I5" s="98"/>
    </row>
    <row r="6" spans="1:11" s="2" customFormat="1" ht="24" customHeight="1">
      <c r="C6" s="2" t="s">
        <v>63</v>
      </c>
      <c r="E6" s="2" t="s">
        <v>54</v>
      </c>
      <c r="G6" s="3" t="s">
        <v>55</v>
      </c>
    </row>
    <row r="7" spans="1:11" s="2" customFormat="1" ht="24" customHeight="1">
      <c r="C7" s="86" t="s">
        <v>64</v>
      </c>
      <c r="E7" s="86" t="s">
        <v>65</v>
      </c>
      <c r="G7" s="86" t="s">
        <v>56</v>
      </c>
      <c r="I7" s="86" t="s">
        <v>57</v>
      </c>
      <c r="K7" s="86" t="s">
        <v>58</v>
      </c>
    </row>
    <row r="8" spans="1:11" s="2" customFormat="1" ht="24" customHeight="1">
      <c r="C8" s="3"/>
      <c r="E8" s="3"/>
      <c r="G8" s="3"/>
      <c r="I8" s="3"/>
      <c r="K8" s="3"/>
    </row>
    <row r="9" spans="1:11" ht="24" customHeight="1">
      <c r="A9" s="80" t="s">
        <v>96</v>
      </c>
      <c r="C9" s="81">
        <v>121500000</v>
      </c>
      <c r="D9" s="81"/>
      <c r="E9" s="81">
        <v>233350000</v>
      </c>
      <c r="F9" s="81"/>
      <c r="G9" s="81">
        <v>12150000</v>
      </c>
      <c r="H9" s="81"/>
      <c r="I9" s="81">
        <v>166655244</v>
      </c>
      <c r="J9" s="81"/>
      <c r="K9" s="6">
        <f>SUM(C9:J9)</f>
        <v>533655244</v>
      </c>
    </row>
    <row r="10" spans="1:11" ht="24" customHeight="1">
      <c r="A10" s="85" t="s">
        <v>74</v>
      </c>
      <c r="C10" s="90">
        <v>0</v>
      </c>
      <c r="D10" s="6"/>
      <c r="E10" s="90">
        <v>0</v>
      </c>
      <c r="F10" s="6"/>
      <c r="G10" s="90">
        <v>0</v>
      </c>
      <c r="H10" s="6"/>
      <c r="I10" s="90">
        <v>33050213</v>
      </c>
      <c r="J10" s="6"/>
      <c r="K10" s="90">
        <f>SUM(C10:J10)</f>
        <v>33050213</v>
      </c>
    </row>
    <row r="11" spans="1:11" ht="24" customHeight="1">
      <c r="A11" s="85" t="s">
        <v>83</v>
      </c>
      <c r="C11" s="91">
        <v>0</v>
      </c>
      <c r="D11" s="81"/>
      <c r="E11" s="91">
        <v>0</v>
      </c>
      <c r="F11" s="81"/>
      <c r="G11" s="91">
        <v>0</v>
      </c>
      <c r="H11" s="81"/>
      <c r="I11" s="91">
        <v>-3323019</v>
      </c>
      <c r="J11" s="81"/>
      <c r="K11" s="91">
        <f>SUM(C11:I11)</f>
        <v>-3323019</v>
      </c>
    </row>
    <row r="12" spans="1:11" ht="24" customHeight="1">
      <c r="A12" s="5" t="s">
        <v>79</v>
      </c>
      <c r="C12" s="87">
        <f>SUM(C10:C11)</f>
        <v>0</v>
      </c>
      <c r="D12" s="81"/>
      <c r="E12" s="87">
        <f>SUM(E10:E11)</f>
        <v>0</v>
      </c>
      <c r="F12" s="81"/>
      <c r="G12" s="87">
        <f>SUM(G10:G11)</f>
        <v>0</v>
      </c>
      <c r="H12" s="81"/>
      <c r="I12" s="6">
        <f>SUM(I10:I11)</f>
        <v>29727194</v>
      </c>
      <c r="J12" s="81"/>
      <c r="K12" s="6">
        <f>SUM(K10:K11)</f>
        <v>29727194</v>
      </c>
    </row>
    <row r="13" spans="1:11" ht="24" customHeight="1">
      <c r="A13" s="5" t="s">
        <v>136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v>-54675000</v>
      </c>
      <c r="J13" s="6"/>
      <c r="K13" s="6">
        <f>SUM(C13:I13)</f>
        <v>-54675000</v>
      </c>
    </row>
    <row r="14" spans="1:11" ht="24" customHeight="1" thickBot="1">
      <c r="A14" s="4" t="s">
        <v>97</v>
      </c>
      <c r="C14" s="7">
        <f>SUM(C9,C12:C13)</f>
        <v>121500000</v>
      </c>
      <c r="D14" s="6"/>
      <c r="E14" s="7">
        <f>SUM(E9,E12:E13)</f>
        <v>233350000</v>
      </c>
      <c r="F14" s="6"/>
      <c r="G14" s="7">
        <f>SUM(G9,G12:G13)</f>
        <v>12150000</v>
      </c>
      <c r="H14" s="6"/>
      <c r="I14" s="7">
        <f>SUM(I9,I12:I13)</f>
        <v>141707438</v>
      </c>
      <c r="J14" s="6"/>
      <c r="K14" s="7">
        <f>SUM(K9,K12:K13)</f>
        <v>508707438</v>
      </c>
    </row>
    <row r="15" spans="1:11" ht="24" customHeight="1" thickTop="1">
      <c r="A15" s="5"/>
      <c r="C15" s="8"/>
      <c r="D15" s="8"/>
      <c r="E15" s="8"/>
      <c r="F15" s="8"/>
      <c r="G15" s="8"/>
      <c r="H15" s="8"/>
      <c r="I15" s="8"/>
      <c r="J15" s="8"/>
      <c r="K15" s="8">
        <f>SUM(K14-BS!G61)</f>
        <v>0</v>
      </c>
    </row>
    <row r="16" spans="1:11" ht="24" customHeight="1">
      <c r="A16" s="80" t="s">
        <v>111</v>
      </c>
      <c r="C16" s="81">
        <f>SUM(C14)</f>
        <v>121500000</v>
      </c>
      <c r="D16" s="81"/>
      <c r="E16" s="81">
        <f>SUM(E14)</f>
        <v>233350000</v>
      </c>
      <c r="F16" s="81"/>
      <c r="G16" s="81">
        <f>SUM(G14)</f>
        <v>12150000</v>
      </c>
      <c r="H16" s="81"/>
      <c r="I16" s="81">
        <f>SUM(I14)</f>
        <v>141707438</v>
      </c>
      <c r="J16" s="81"/>
      <c r="K16" s="6">
        <f>SUM(C16:J16)</f>
        <v>508707438</v>
      </c>
    </row>
    <row r="17" spans="1:11" ht="24" customHeight="1">
      <c r="A17" s="85" t="s">
        <v>74</v>
      </c>
      <c r="C17" s="90">
        <v>0</v>
      </c>
      <c r="D17" s="6"/>
      <c r="E17" s="90">
        <v>0</v>
      </c>
      <c r="F17" s="6"/>
      <c r="G17" s="90">
        <v>0</v>
      </c>
      <c r="H17" s="6"/>
      <c r="I17" s="90">
        <f>PL!D21</f>
        <v>57913143</v>
      </c>
      <c r="J17" s="6"/>
      <c r="K17" s="90">
        <f>SUM(C17:J17)</f>
        <v>57913143</v>
      </c>
    </row>
    <row r="18" spans="1:11" ht="24" customHeight="1">
      <c r="A18" s="85" t="s">
        <v>83</v>
      </c>
      <c r="C18" s="91">
        <v>0</v>
      </c>
      <c r="D18" s="81"/>
      <c r="E18" s="91">
        <v>0</v>
      </c>
      <c r="F18" s="81"/>
      <c r="G18" s="91">
        <v>0</v>
      </c>
      <c r="H18" s="81"/>
      <c r="I18" s="91">
        <f>PL!D25</f>
        <v>-994582</v>
      </c>
      <c r="J18" s="81"/>
      <c r="K18" s="91">
        <f>SUM(C18:I18)</f>
        <v>-994582</v>
      </c>
    </row>
    <row r="19" spans="1:11" ht="24" customHeight="1">
      <c r="A19" s="5" t="s">
        <v>79</v>
      </c>
      <c r="C19" s="87">
        <f>SUM(C17:C18)</f>
        <v>0</v>
      </c>
      <c r="D19" s="81"/>
      <c r="E19" s="87">
        <f>SUM(E17:E18)</f>
        <v>0</v>
      </c>
      <c r="F19" s="81"/>
      <c r="G19" s="87">
        <f>SUM(G17:G18)</f>
        <v>0</v>
      </c>
      <c r="H19" s="81"/>
      <c r="I19" s="87">
        <f>SUM(I17:I18)</f>
        <v>56918561</v>
      </c>
      <c r="J19" s="81"/>
      <c r="K19" s="87">
        <f>SUM(K17:K18)</f>
        <v>56918561</v>
      </c>
    </row>
    <row r="20" spans="1:11" ht="24" customHeight="1">
      <c r="A20" s="5" t="s">
        <v>136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v>-54675000</v>
      </c>
      <c r="J20" s="6"/>
      <c r="K20" s="6">
        <f>SUM(C20:I20)</f>
        <v>-54675000</v>
      </c>
    </row>
    <row r="21" spans="1:11" ht="24" customHeight="1" thickBot="1">
      <c r="A21" s="4" t="s">
        <v>112</v>
      </c>
      <c r="C21" s="7">
        <f>C16+C19+C20</f>
        <v>121500000</v>
      </c>
      <c r="D21" s="6"/>
      <c r="E21" s="7">
        <f>E16+E19+E20</f>
        <v>233350000</v>
      </c>
      <c r="F21" s="6"/>
      <c r="G21" s="7">
        <f>G16+G19+G20</f>
        <v>12150000</v>
      </c>
      <c r="H21" s="6"/>
      <c r="I21" s="7">
        <f>I16+I19+I20</f>
        <v>143950999</v>
      </c>
      <c r="J21" s="6"/>
      <c r="K21" s="7">
        <f>K16+K19+K20</f>
        <v>510950999</v>
      </c>
    </row>
    <row r="22" spans="1:11" ht="24" customHeight="1" thickTop="1">
      <c r="A22" s="5"/>
      <c r="C22" s="8"/>
      <c r="D22" s="8"/>
      <c r="E22" s="8"/>
      <c r="F22" s="8"/>
      <c r="G22" s="8"/>
      <c r="H22" s="8"/>
      <c r="I22" s="8"/>
      <c r="J22" s="8"/>
      <c r="K22" s="8">
        <f>SUM(K21-BS!E61)</f>
        <v>0</v>
      </c>
    </row>
    <row r="23" spans="1:11" ht="24" customHeight="1">
      <c r="A23" s="5" t="s">
        <v>12</v>
      </c>
    </row>
  </sheetData>
  <mergeCells count="5">
    <mergeCell ref="A1:K1"/>
    <mergeCell ref="A2:K2"/>
    <mergeCell ref="A3:K3"/>
    <mergeCell ref="A4:K4"/>
    <mergeCell ref="G5:I5"/>
  </mergeCells>
  <printOptions horizontalCentered="1"/>
  <pageMargins left="0.74" right="0.28999999999999998" top="0.78700000000000003" bottom="0.196850393700787" header="0.31496062992126" footer="0.31496062992126"/>
  <pageSetup paperSize="9" scale="75" orientation="portrait" r:id="rId1"/>
  <customProperties>
    <customPr name="EpmWorksheetKeyString_GUID" r:id="rId2"/>
  </customProperties>
  <ignoredErrors>
    <ignoredError sqref="C12:K1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showGridLines="0" zoomScaleNormal="100" zoomScaleSheetLayoutView="100" workbookViewId="0">
      <selection activeCell="D36" sqref="D36"/>
    </sheetView>
  </sheetViews>
  <sheetFormatPr defaultColWidth="10.7265625" defaultRowHeight="24" customHeight="1"/>
  <cols>
    <col min="1" max="1" width="58.26953125" style="16" customWidth="1"/>
    <col min="2" max="2" width="7" style="16" customWidth="1"/>
    <col min="3" max="3" width="2.54296875" style="15" customWidth="1"/>
    <col min="4" max="4" width="15.26953125" style="15" customWidth="1"/>
    <col min="5" max="5" width="1.453125" style="83" customWidth="1"/>
    <col min="6" max="6" width="15.26953125" style="15" customWidth="1"/>
    <col min="7" max="7" width="1.7265625" style="15" customWidth="1"/>
    <col min="8" max="8" width="14.453125" style="15" customWidth="1"/>
    <col min="9" max="9" width="15.453125" style="15" customWidth="1"/>
    <col min="10" max="16384" width="10.7265625" style="15"/>
  </cols>
  <sheetData>
    <row r="1" spans="1:6" s="12" customFormat="1" ht="24" customHeight="1">
      <c r="A1" s="9" t="s">
        <v>0</v>
      </c>
      <c r="B1" s="10"/>
      <c r="C1" s="11"/>
      <c r="D1" s="11"/>
      <c r="E1" s="82"/>
      <c r="F1" s="11"/>
    </row>
    <row r="2" spans="1:6" s="12" customFormat="1" ht="24" customHeight="1">
      <c r="A2" s="23" t="s">
        <v>40</v>
      </c>
      <c r="B2" s="10"/>
      <c r="C2" s="11"/>
      <c r="D2" s="11"/>
      <c r="E2" s="82"/>
      <c r="F2" s="11"/>
    </row>
    <row r="3" spans="1:6" s="12" customFormat="1" ht="24" customHeight="1">
      <c r="A3" s="9" t="s">
        <v>110</v>
      </c>
      <c r="B3" s="10"/>
      <c r="C3" s="11"/>
      <c r="D3" s="11"/>
      <c r="E3" s="82"/>
      <c r="F3" s="11"/>
    </row>
    <row r="4" spans="1:6" s="12" customFormat="1" ht="24" customHeight="1">
      <c r="B4" s="10"/>
      <c r="C4" s="11"/>
      <c r="D4" s="13"/>
      <c r="E4" s="82"/>
      <c r="F4" s="14" t="s">
        <v>2</v>
      </c>
    </row>
    <row r="5" spans="1:6" ht="24" customHeight="1">
      <c r="B5" s="17"/>
      <c r="C5" s="18"/>
      <c r="D5" s="34">
        <v>2563</v>
      </c>
      <c r="E5" s="35"/>
      <c r="F5" s="34">
        <v>2562</v>
      </c>
    </row>
    <row r="6" spans="1:6" ht="24" customHeight="1">
      <c r="A6" s="19" t="s">
        <v>60</v>
      </c>
      <c r="B6" s="42"/>
      <c r="D6" s="24"/>
      <c r="E6" s="40"/>
      <c r="F6" s="24"/>
    </row>
    <row r="7" spans="1:6" ht="24" customHeight="1">
      <c r="A7" s="16" t="s">
        <v>121</v>
      </c>
      <c r="B7" s="42"/>
      <c r="D7" s="27">
        <f>PL!D19</f>
        <v>72877376</v>
      </c>
      <c r="E7" s="27"/>
      <c r="F7" s="27">
        <f>PL!F19</f>
        <v>41251057</v>
      </c>
    </row>
    <row r="8" spans="1:6" ht="24" customHeight="1">
      <c r="A8" s="16" t="s">
        <v>122</v>
      </c>
      <c r="B8" s="42"/>
      <c r="D8" s="25"/>
      <c r="E8" s="27"/>
      <c r="F8" s="25"/>
    </row>
    <row r="9" spans="1:6" ht="24" customHeight="1">
      <c r="A9" s="16" t="s">
        <v>41</v>
      </c>
      <c r="B9" s="42"/>
      <c r="D9" s="25"/>
      <c r="E9" s="27"/>
      <c r="F9" s="25"/>
    </row>
    <row r="10" spans="1:6" ht="24" customHeight="1">
      <c r="A10" s="22" t="s">
        <v>42</v>
      </c>
      <c r="B10" s="42"/>
      <c r="D10" s="25">
        <v>22744593</v>
      </c>
      <c r="E10" s="27"/>
      <c r="F10" s="25">
        <v>20948144</v>
      </c>
    </row>
    <row r="11" spans="1:6" ht="24" customHeight="1">
      <c r="A11" s="22" t="s">
        <v>129</v>
      </c>
      <c r="B11" s="42"/>
      <c r="D11" s="25">
        <v>0</v>
      </c>
      <c r="E11" s="27"/>
      <c r="F11" s="25">
        <v>414803</v>
      </c>
    </row>
    <row r="12" spans="1:6" ht="24" customHeight="1">
      <c r="A12" s="22" t="s">
        <v>130</v>
      </c>
      <c r="B12" s="42"/>
      <c r="D12" s="25">
        <v>435281</v>
      </c>
      <c r="E12" s="27"/>
      <c r="F12" s="25">
        <v>0</v>
      </c>
    </row>
    <row r="13" spans="1:6" ht="24" customHeight="1">
      <c r="A13" s="22" t="s">
        <v>131</v>
      </c>
      <c r="B13" s="42"/>
      <c r="D13" s="25">
        <v>-779089</v>
      </c>
      <c r="E13" s="27"/>
      <c r="F13" s="25">
        <v>-605159</v>
      </c>
    </row>
    <row r="14" spans="1:6" ht="24" customHeight="1">
      <c r="A14" s="22" t="s">
        <v>103</v>
      </c>
      <c r="B14" s="42"/>
      <c r="D14" s="25">
        <v>-124317</v>
      </c>
      <c r="E14" s="27"/>
      <c r="F14" s="25">
        <v>-187554</v>
      </c>
    </row>
    <row r="15" spans="1:6" ht="24" customHeight="1">
      <c r="A15" s="16" t="s">
        <v>43</v>
      </c>
      <c r="B15" s="42"/>
      <c r="D15" s="25">
        <v>5521943</v>
      </c>
      <c r="E15" s="27"/>
      <c r="F15" s="25">
        <v>11574107</v>
      </c>
    </row>
    <row r="16" spans="1:6" ht="24" customHeight="1">
      <c r="A16" s="16" t="s">
        <v>105</v>
      </c>
      <c r="B16" s="42"/>
      <c r="D16" s="25">
        <v>3154309</v>
      </c>
      <c r="E16" s="27"/>
      <c r="F16" s="25">
        <v>-1089544</v>
      </c>
    </row>
    <row r="17" spans="1:6" ht="24" customHeight="1">
      <c r="A17" s="16" t="s">
        <v>132</v>
      </c>
      <c r="B17" s="42"/>
      <c r="D17" s="25">
        <v>237320</v>
      </c>
      <c r="E17" s="27"/>
      <c r="F17" s="25">
        <v>0</v>
      </c>
    </row>
    <row r="18" spans="1:6" ht="24" customHeight="1">
      <c r="A18" s="16" t="s">
        <v>44</v>
      </c>
      <c r="B18" s="42"/>
      <c r="D18" s="25">
        <v>-331842</v>
      </c>
      <c r="E18" s="27"/>
      <c r="F18" s="25">
        <v>-762085</v>
      </c>
    </row>
    <row r="19" spans="1:6" ht="24" customHeight="1">
      <c r="A19" s="16" t="s">
        <v>141</v>
      </c>
      <c r="B19" s="42"/>
      <c r="D19" s="28">
        <v>118394</v>
      </c>
      <c r="E19" s="27"/>
      <c r="F19" s="28">
        <v>0</v>
      </c>
    </row>
    <row r="20" spans="1:6" ht="24" customHeight="1">
      <c r="A20" s="16" t="s">
        <v>123</v>
      </c>
      <c r="B20" s="42"/>
      <c r="D20" s="27"/>
      <c r="E20" s="27"/>
      <c r="F20" s="27"/>
    </row>
    <row r="21" spans="1:6" ht="24" customHeight="1">
      <c r="A21" s="16" t="s">
        <v>45</v>
      </c>
      <c r="B21" s="42"/>
      <c r="D21" s="25">
        <f>SUM(D7:D19)</f>
        <v>103853968</v>
      </c>
      <c r="E21" s="27"/>
      <c r="F21" s="25">
        <f>SUM(F7:F19)</f>
        <v>71543769</v>
      </c>
    </row>
    <row r="22" spans="1:6" ht="24" customHeight="1">
      <c r="A22" s="16" t="s">
        <v>46</v>
      </c>
      <c r="B22" s="42"/>
      <c r="D22" s="25"/>
      <c r="E22" s="27"/>
      <c r="F22" s="25"/>
    </row>
    <row r="23" spans="1:6" ht="24" customHeight="1">
      <c r="A23" s="16" t="s">
        <v>81</v>
      </c>
      <c r="B23" s="42"/>
      <c r="D23" s="25">
        <v>-76301904</v>
      </c>
      <c r="E23" s="27"/>
      <c r="F23" s="25">
        <v>60746316</v>
      </c>
    </row>
    <row r="24" spans="1:6" ht="24" customHeight="1">
      <c r="A24" s="16" t="s">
        <v>47</v>
      </c>
      <c r="B24" s="42"/>
      <c r="D24" s="25">
        <v>-25309703.000000015</v>
      </c>
      <c r="E24" s="27"/>
      <c r="F24" s="25">
        <v>18492708</v>
      </c>
    </row>
    <row r="25" spans="1:6" ht="24" customHeight="1">
      <c r="A25" s="22" t="s">
        <v>48</v>
      </c>
      <c r="B25" s="42"/>
      <c r="D25" s="25">
        <v>-3897429</v>
      </c>
      <c r="E25" s="27"/>
      <c r="F25" s="25">
        <v>5866738</v>
      </c>
    </row>
    <row r="26" spans="1:6" ht="24" customHeight="1">
      <c r="A26" s="16" t="s">
        <v>49</v>
      </c>
      <c r="B26" s="42"/>
      <c r="D26" s="25"/>
      <c r="E26" s="27"/>
      <c r="F26" s="25"/>
    </row>
    <row r="27" spans="1:6" ht="24" customHeight="1">
      <c r="A27" s="22" t="s">
        <v>75</v>
      </c>
      <c r="B27" s="42"/>
      <c r="D27" s="25">
        <v>89974655</v>
      </c>
      <c r="E27" s="27"/>
      <c r="F27" s="25">
        <v>-113638199</v>
      </c>
    </row>
    <row r="28" spans="1:6" ht="24" customHeight="1">
      <c r="A28" s="22" t="s">
        <v>50</v>
      </c>
      <c r="B28" s="42"/>
      <c r="D28" s="27">
        <v>5998921</v>
      </c>
      <c r="E28" s="27"/>
      <c r="F28" s="27">
        <v>-5401868</v>
      </c>
    </row>
    <row r="29" spans="1:6" ht="24" customHeight="1">
      <c r="A29" s="22" t="s">
        <v>99</v>
      </c>
      <c r="B29" s="42"/>
      <c r="D29" s="27">
        <v>-2487113</v>
      </c>
      <c r="E29" s="27"/>
      <c r="F29" s="27">
        <v>-3079016</v>
      </c>
    </row>
    <row r="30" spans="1:6" ht="24" customHeight="1">
      <c r="A30" s="22" t="s">
        <v>135</v>
      </c>
      <c r="B30" s="42"/>
      <c r="D30" s="89">
        <f>SUM(D21:D29)</f>
        <v>91831394.999999985</v>
      </c>
      <c r="E30" s="27"/>
      <c r="F30" s="89">
        <f>SUM(F21:F29)</f>
        <v>34530448</v>
      </c>
    </row>
    <row r="31" spans="1:6" ht="24" customHeight="1">
      <c r="A31" s="22" t="s">
        <v>142</v>
      </c>
      <c r="B31" s="42"/>
      <c r="D31" s="27">
        <v>-118394</v>
      </c>
      <c r="E31" s="27"/>
      <c r="F31" s="27">
        <v>0</v>
      </c>
    </row>
    <row r="32" spans="1:6" ht="24" customHeight="1">
      <c r="A32" s="22" t="s">
        <v>68</v>
      </c>
      <c r="B32" s="42"/>
      <c r="D32" s="28">
        <v>-8769575</v>
      </c>
      <c r="E32" s="27"/>
      <c r="F32" s="28">
        <v>-876964</v>
      </c>
    </row>
    <row r="33" spans="1:9" ht="24" customHeight="1">
      <c r="A33" s="23" t="s">
        <v>133</v>
      </c>
      <c r="B33" s="42"/>
      <c r="D33" s="28">
        <f>SUM(D30:D32)</f>
        <v>82943425.999999985</v>
      </c>
      <c r="E33" s="27"/>
      <c r="F33" s="28">
        <f>SUM(F30:F32)</f>
        <v>33653484</v>
      </c>
    </row>
    <row r="34" spans="1:9" ht="24" customHeight="1">
      <c r="B34" s="42"/>
      <c r="D34" s="41"/>
      <c r="E34" s="41"/>
      <c r="F34" s="41"/>
    </row>
    <row r="35" spans="1:9" ht="24" customHeight="1">
      <c r="A35" s="21" t="s">
        <v>12</v>
      </c>
      <c r="B35" s="42"/>
    </row>
    <row r="36" spans="1:9" s="12" customFormat="1" ht="24" customHeight="1">
      <c r="A36" s="9" t="s">
        <v>0</v>
      </c>
      <c r="B36" s="10"/>
      <c r="C36" s="11"/>
      <c r="D36" s="11"/>
      <c r="E36" s="82"/>
      <c r="F36" s="11"/>
      <c r="I36" s="15"/>
    </row>
    <row r="37" spans="1:9" s="12" customFormat="1" ht="24" customHeight="1">
      <c r="A37" s="23" t="s">
        <v>51</v>
      </c>
      <c r="B37" s="10"/>
      <c r="C37" s="11"/>
      <c r="D37" s="11"/>
      <c r="E37" s="82"/>
      <c r="F37" s="11"/>
      <c r="I37" s="15"/>
    </row>
    <row r="38" spans="1:9" s="12" customFormat="1" ht="24" customHeight="1">
      <c r="A38" s="9" t="s">
        <v>110</v>
      </c>
      <c r="B38" s="10"/>
      <c r="C38" s="11"/>
      <c r="D38" s="11"/>
      <c r="E38" s="82"/>
      <c r="F38" s="11"/>
      <c r="I38" s="15"/>
    </row>
    <row r="39" spans="1:9" s="12" customFormat="1" ht="24" customHeight="1">
      <c r="B39" s="10"/>
      <c r="C39" s="11"/>
      <c r="D39" s="13"/>
      <c r="E39" s="82"/>
      <c r="F39" s="14" t="s">
        <v>2</v>
      </c>
      <c r="I39" s="15"/>
    </row>
    <row r="40" spans="1:9" ht="24" customHeight="1">
      <c r="B40" s="17"/>
      <c r="C40" s="18"/>
      <c r="D40" s="34">
        <v>2563</v>
      </c>
      <c r="E40" s="35"/>
      <c r="F40" s="34">
        <v>2562</v>
      </c>
    </row>
    <row r="41" spans="1:9" ht="24" customHeight="1">
      <c r="A41" s="19" t="s">
        <v>69</v>
      </c>
      <c r="B41" s="42"/>
      <c r="D41" s="41"/>
      <c r="E41" s="41"/>
      <c r="F41" s="41"/>
    </row>
    <row r="42" spans="1:9" ht="24" customHeight="1">
      <c r="A42" s="16" t="s">
        <v>124</v>
      </c>
      <c r="B42" s="42"/>
      <c r="D42" s="41">
        <v>-36695578</v>
      </c>
      <c r="E42" s="41"/>
      <c r="F42" s="43">
        <v>0</v>
      </c>
    </row>
    <row r="43" spans="1:9" ht="24" customHeight="1">
      <c r="A43" s="31" t="s">
        <v>100</v>
      </c>
      <c r="B43" s="42"/>
      <c r="D43" s="43">
        <v>-10050173</v>
      </c>
      <c r="E43" s="27"/>
      <c r="F43" s="43">
        <v>-15251384</v>
      </c>
    </row>
    <row r="44" spans="1:9" ht="24" customHeight="1">
      <c r="A44" s="31" t="s">
        <v>84</v>
      </c>
      <c r="B44" s="42"/>
      <c r="D44" s="43">
        <v>0</v>
      </c>
      <c r="E44" s="27"/>
      <c r="F44" s="43">
        <v>-554400</v>
      </c>
    </row>
    <row r="45" spans="1:9" ht="24" customHeight="1">
      <c r="A45" s="31" t="s">
        <v>101</v>
      </c>
      <c r="B45" s="42"/>
      <c r="D45" s="43">
        <v>386995</v>
      </c>
      <c r="E45" s="27"/>
      <c r="F45" s="43">
        <v>1800800</v>
      </c>
    </row>
    <row r="46" spans="1:9" ht="24" customHeight="1">
      <c r="A46" s="31" t="s">
        <v>102</v>
      </c>
      <c r="B46" s="42"/>
      <c r="D46" s="28">
        <v>293020</v>
      </c>
      <c r="E46" s="27"/>
      <c r="F46" s="28">
        <v>762837</v>
      </c>
    </row>
    <row r="47" spans="1:9" ht="24" customHeight="1">
      <c r="A47" s="19" t="s">
        <v>107</v>
      </c>
      <c r="B47" s="42"/>
      <c r="D47" s="26">
        <f>SUM(D42:D46)</f>
        <v>-46065736</v>
      </c>
      <c r="E47" s="27"/>
      <c r="F47" s="26">
        <f>SUM(F42:F46)</f>
        <v>-13242147</v>
      </c>
    </row>
    <row r="48" spans="1:9" ht="24" customHeight="1">
      <c r="A48" s="19" t="s">
        <v>94</v>
      </c>
      <c r="B48" s="42"/>
      <c r="D48" s="25"/>
      <c r="E48" s="27"/>
      <c r="F48" s="25"/>
    </row>
    <row r="49" spans="1:6" ht="24" customHeight="1">
      <c r="A49" s="16" t="s">
        <v>125</v>
      </c>
      <c r="B49" s="42"/>
      <c r="D49" s="25">
        <v>-2946004</v>
      </c>
      <c r="E49" s="27"/>
      <c r="F49" s="25">
        <v>0</v>
      </c>
    </row>
    <row r="50" spans="1:6" ht="24" customHeight="1">
      <c r="A50" s="16" t="s">
        <v>85</v>
      </c>
      <c r="B50" s="42"/>
      <c r="D50" s="25">
        <v>0</v>
      </c>
      <c r="E50" s="27"/>
      <c r="F50" s="25">
        <v>-1397595</v>
      </c>
    </row>
    <row r="51" spans="1:6" ht="24" customHeight="1">
      <c r="A51" s="16" t="s">
        <v>67</v>
      </c>
      <c r="B51" s="42"/>
      <c r="D51" s="25">
        <v>-54675000</v>
      </c>
      <c r="E51" s="27"/>
      <c r="F51" s="25">
        <v>-54675000</v>
      </c>
    </row>
    <row r="52" spans="1:6" ht="24" customHeight="1">
      <c r="A52" s="19" t="s">
        <v>52</v>
      </c>
      <c r="B52" s="42"/>
      <c r="D52" s="26">
        <f>SUM(D49:D51)</f>
        <v>-57621004</v>
      </c>
      <c r="E52" s="27"/>
      <c r="F52" s="26">
        <f>SUM(F49:F51)</f>
        <v>-56072595</v>
      </c>
    </row>
    <row r="53" spans="1:6" ht="24" customHeight="1">
      <c r="A53" s="19" t="s">
        <v>108</v>
      </c>
      <c r="B53" s="42"/>
      <c r="D53" s="27">
        <f>SUM(D52,D47,D33)</f>
        <v>-20743314.000000015</v>
      </c>
      <c r="E53" s="27"/>
      <c r="F53" s="27">
        <f>SUM(F52,F47,F33)</f>
        <v>-35661258</v>
      </c>
    </row>
    <row r="54" spans="1:6" ht="24" customHeight="1">
      <c r="A54" s="22" t="s">
        <v>134</v>
      </c>
      <c r="B54" s="42"/>
      <c r="D54" s="30"/>
      <c r="E54" s="84"/>
      <c r="F54" s="30"/>
    </row>
    <row r="55" spans="1:6" ht="24" customHeight="1">
      <c r="A55" s="22" t="s">
        <v>61</v>
      </c>
      <c r="B55" s="42"/>
      <c r="D55" s="27">
        <v>246010</v>
      </c>
      <c r="E55" s="27"/>
      <c r="F55" s="27">
        <v>9848</v>
      </c>
    </row>
    <row r="56" spans="1:6" ht="24" customHeight="1">
      <c r="A56" s="23" t="s">
        <v>76</v>
      </c>
      <c r="B56" s="42"/>
      <c r="D56" s="28">
        <v>162744016</v>
      </c>
      <c r="E56" s="27"/>
      <c r="F56" s="28">
        <v>198395426</v>
      </c>
    </row>
    <row r="57" spans="1:6" ht="24" customHeight="1" thickBot="1">
      <c r="A57" s="9" t="s">
        <v>77</v>
      </c>
      <c r="B57" s="42"/>
      <c r="D57" s="37">
        <f>SUM(D53:D56)</f>
        <v>142246712</v>
      </c>
      <c r="E57" s="27"/>
      <c r="F57" s="37">
        <f>SUM(F53:F56)</f>
        <v>162744016</v>
      </c>
    </row>
    <row r="58" spans="1:6" ht="24" customHeight="1" thickTop="1">
      <c r="A58" s="9"/>
      <c r="B58" s="42"/>
      <c r="D58" s="25">
        <f>SUM(D57-BS!E8)</f>
        <v>0</v>
      </c>
      <c r="E58" s="93"/>
      <c r="F58" s="25">
        <f>SUM(F57-BS!G8)</f>
        <v>0</v>
      </c>
    </row>
    <row r="59" spans="1:6" ht="24" customHeight="1">
      <c r="A59" s="9" t="s">
        <v>62</v>
      </c>
      <c r="B59" s="42"/>
      <c r="D59" s="27"/>
      <c r="E59" s="27"/>
      <c r="F59" s="27"/>
    </row>
    <row r="60" spans="1:6" ht="24" customHeight="1">
      <c r="A60" s="22" t="s">
        <v>109</v>
      </c>
      <c r="B60" s="42"/>
      <c r="D60" s="27"/>
      <c r="E60" s="27"/>
      <c r="F60" s="27"/>
    </row>
    <row r="61" spans="1:6" ht="24" customHeight="1">
      <c r="A61" s="22" t="s">
        <v>91</v>
      </c>
      <c r="B61" s="22"/>
      <c r="C61" s="22"/>
      <c r="D61" s="25">
        <v>3666667</v>
      </c>
      <c r="E61" s="25"/>
      <c r="F61" s="25">
        <v>-5753520</v>
      </c>
    </row>
    <row r="62" spans="1:6" ht="24" customHeight="1">
      <c r="A62" s="22" t="s">
        <v>126</v>
      </c>
      <c r="B62" s="22"/>
      <c r="C62" s="22"/>
      <c r="D62" s="25">
        <v>3290000</v>
      </c>
      <c r="E62" s="25"/>
      <c r="F62" s="25">
        <v>0</v>
      </c>
    </row>
    <row r="63" spans="1:6" ht="24" customHeight="1">
      <c r="B63" s="42"/>
      <c r="C63" s="24"/>
      <c r="E63" s="27"/>
      <c r="F63" s="25"/>
    </row>
    <row r="64" spans="1:6" ht="24" customHeight="1">
      <c r="A64" s="21" t="s">
        <v>12</v>
      </c>
      <c r="B64" s="42"/>
    </row>
  </sheetData>
  <printOptions horizontalCentered="1"/>
  <pageMargins left="0.73" right="0.23622047244094499" top="0.78740157480314998" bottom="0.2" header="0.31496062992126" footer="0.31496062992126"/>
  <pageSetup paperSize="9" scale="90" fitToHeight="6" orientation="portrait" r:id="rId1"/>
  <rowBreaks count="1" manualBreakCount="1">
    <brk id="35" max="16383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BS</vt:lpstr>
      <vt:lpstr>PL</vt:lpstr>
      <vt:lpstr>CE</vt:lpstr>
      <vt:lpstr>CF</vt:lpstr>
      <vt:lpstr>BS!Print_Area</vt:lpstr>
      <vt:lpstr>CE!Print_Area</vt:lpstr>
      <vt:lpstr>CF!Print_Area</vt:lpstr>
      <vt:lpstr>PL!Print_Area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&amp; Young</dc:creator>
  <cp:lastModifiedBy>Surawadee Leethaweekul</cp:lastModifiedBy>
  <cp:lastPrinted>2021-02-08T08:58:16Z</cp:lastPrinted>
  <dcterms:created xsi:type="dcterms:W3CDTF">2011-05-02T09:09:37Z</dcterms:created>
  <dcterms:modified xsi:type="dcterms:W3CDTF">2021-02-18T11:32:20Z</dcterms:modified>
</cp:coreProperties>
</file>