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BKM105\Documents\00_Audited FS and SET report\SETLINK SUBMIT_2020-Q3\SETLINK draft_2020-Q3\"/>
    </mc:Choice>
  </mc:AlternateContent>
  <xr:revisionPtr revIDLastSave="0" documentId="8_{8E10AEF4-0EDB-494E-A05D-408430EADAB5}" xr6:coauthVersionLast="45" xr6:coauthVersionMax="45" xr10:uidLastSave="{00000000-0000-0000-0000-000000000000}"/>
  <bookViews>
    <workbookView xWindow="-110" yWindow="-110" windowWidth="17020" windowHeight="10120" xr2:uid="{00000000-000D-0000-FFFF-FFFF00000000}"/>
  </bookViews>
  <sheets>
    <sheet name="BS" sheetId="1" r:id="rId1"/>
    <sheet name="PL" sheetId="4" r:id="rId2"/>
    <sheet name="CE" sheetId="2" r:id="rId3"/>
    <sheet name="CF" sheetId="5" r:id="rId4"/>
  </sheets>
  <definedNames>
    <definedName name="_xlnm.Print_Area" localSheetId="0">BS!$A$1:$H$77</definedName>
    <definedName name="_xlnm.Print_Area" localSheetId="2">CE!$A$1:$J$20</definedName>
    <definedName name="_xlnm.Print_Area" localSheetId="3">CF!$A$1:$G$62</definedName>
    <definedName name="_xlnm.Print_Area" localSheetId="1">PL!$A$1:$G$58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5" i="5" l="1"/>
  <c r="E45" i="5"/>
  <c r="G50" i="5" l="1"/>
  <c r="E50" i="5"/>
  <c r="G68" i="1" l="1"/>
  <c r="G67" i="1"/>
  <c r="G46" i="1"/>
  <c r="E46" i="1"/>
  <c r="G42" i="1"/>
  <c r="E42" i="1"/>
  <c r="G24" i="1"/>
  <c r="E24" i="1"/>
  <c r="G17" i="1"/>
  <c r="E17" i="1"/>
  <c r="G25" i="1" l="1"/>
  <c r="E47" i="1"/>
  <c r="G47" i="1"/>
  <c r="G69" i="1"/>
  <c r="E25" i="1"/>
  <c r="G70" i="1" l="1"/>
  <c r="G71" i="1" s="1"/>
  <c r="G47" i="4"/>
  <c r="G42" i="4"/>
  <c r="G48" i="4" s="1"/>
  <c r="G18" i="4"/>
  <c r="G13" i="4"/>
  <c r="G50" i="4" l="1"/>
  <c r="G52" i="4" s="1"/>
  <c r="G19" i="4"/>
  <c r="E53" i="5"/>
  <c r="G8" i="5" l="1"/>
  <c r="G21" i="4"/>
  <c r="G23" i="4" s="1"/>
  <c r="E13" i="4"/>
  <c r="E18" i="4"/>
  <c r="E42" i="4"/>
  <c r="E47" i="4"/>
  <c r="E48" i="4" l="1"/>
  <c r="E19" i="4"/>
  <c r="E21" i="4" s="1"/>
  <c r="E23" i="4" s="1"/>
  <c r="E8" i="5"/>
  <c r="E19" i="5" s="1"/>
  <c r="E28" i="5" s="1"/>
  <c r="E30" i="5" s="1"/>
  <c r="E51" i="5" s="1"/>
  <c r="E54" i="5" s="1"/>
  <c r="E55" i="5" s="1"/>
  <c r="G26" i="4"/>
  <c r="G19" i="5"/>
  <c r="G28" i="5" l="1"/>
  <c r="G30" i="5" s="1"/>
  <c r="G51" i="5" s="1"/>
  <c r="G54" i="5" s="1"/>
  <c r="G55" i="4"/>
  <c r="H11" i="2"/>
  <c r="E26" i="4"/>
  <c r="E50" i="4"/>
  <c r="E52" i="4" s="1"/>
  <c r="E55" i="4" s="1"/>
  <c r="J15" i="2"/>
  <c r="B18" i="2"/>
  <c r="J12" i="2" l="1"/>
  <c r="J11" i="2"/>
  <c r="J10" i="2"/>
  <c r="J13" i="2" l="1"/>
  <c r="H13" i="2" l="1"/>
  <c r="J17" i="2" l="1"/>
  <c r="B13" i="2"/>
  <c r="D18" i="2" l="1"/>
  <c r="F18" i="2"/>
  <c r="E67" i="1" s="1"/>
  <c r="G18" i="2"/>
  <c r="H16" i="2" l="1"/>
  <c r="J16" i="2" s="1"/>
  <c r="J18" i="2" s="1"/>
  <c r="F13" i="2"/>
  <c r="D13" i="2"/>
  <c r="H18" i="2" l="1"/>
  <c r="E68" i="1" s="1"/>
  <c r="E69" i="1" s="1"/>
  <c r="E70" i="1" s="1"/>
  <c r="E71" i="1" s="1"/>
  <c r="J19" i="2" l="1"/>
</calcChain>
</file>

<file path=xl/sharedStrings.xml><?xml version="1.0" encoding="utf-8"?>
<sst xmlns="http://schemas.openxmlformats.org/spreadsheetml/2006/main" count="213" uniqueCount="141">
  <si>
    <t>Thai Poly Acrylic Public Company Limited</t>
  </si>
  <si>
    <t>(Unit: Baht)</t>
  </si>
  <si>
    <t>Note</t>
  </si>
  <si>
    <t>(Unaudited</t>
  </si>
  <si>
    <t>but reviewed)</t>
  </si>
  <si>
    <t>Assets</t>
  </si>
  <si>
    <t>Current assets</t>
  </si>
  <si>
    <t>Cash and cash equivalents</t>
  </si>
  <si>
    <t>Other current assets</t>
  </si>
  <si>
    <t xml:space="preserve">   Others</t>
  </si>
  <si>
    <t>Non-current assets</t>
  </si>
  <si>
    <t>Total non-current assets</t>
  </si>
  <si>
    <t>Total assets</t>
  </si>
  <si>
    <t>The accompanying notes are an integral part of the financial statements.</t>
  </si>
  <si>
    <t>Liabilities and shareholders' equity</t>
  </si>
  <si>
    <t>Current liabilities</t>
  </si>
  <si>
    <t>Other current liabilities</t>
  </si>
  <si>
    <t>Total current liabilities</t>
  </si>
  <si>
    <t>Non-current liabilities</t>
  </si>
  <si>
    <t>Provision for long-term employee benefits</t>
  </si>
  <si>
    <t>Total non-current liabilities</t>
  </si>
  <si>
    <t>Total liabilities</t>
  </si>
  <si>
    <t>Shareholders' equity</t>
  </si>
  <si>
    <t>Share capital</t>
  </si>
  <si>
    <t xml:space="preserve">   Registered</t>
  </si>
  <si>
    <t>Share premium</t>
  </si>
  <si>
    <t>Retained earnings</t>
  </si>
  <si>
    <t xml:space="preserve">   Unappropriated</t>
  </si>
  <si>
    <t>Total shareholders' equity</t>
  </si>
  <si>
    <t>Total liabilities and shareholders' equity</t>
  </si>
  <si>
    <t>Directors</t>
  </si>
  <si>
    <t>Revenues</t>
  </si>
  <si>
    <t>Other income</t>
  </si>
  <si>
    <t>Total revenues</t>
  </si>
  <si>
    <t>Expenses</t>
  </si>
  <si>
    <t>Administrative expenses</t>
  </si>
  <si>
    <t>Total expenses</t>
  </si>
  <si>
    <t>Earnings per share</t>
  </si>
  <si>
    <t xml:space="preserve">   net cash provided by (paid from) operating activities:</t>
  </si>
  <si>
    <t xml:space="preserve">   Depreciation and amortisation</t>
  </si>
  <si>
    <t xml:space="preserve">   Provision for long-term employee benefits</t>
  </si>
  <si>
    <t xml:space="preserve">   Interest income</t>
  </si>
  <si>
    <t xml:space="preserve">   changes in operating assets and liabilities</t>
  </si>
  <si>
    <t xml:space="preserve">   Inventories</t>
  </si>
  <si>
    <t xml:space="preserve">   Other current assets</t>
  </si>
  <si>
    <t>Operating liabilities increase (decrease)</t>
  </si>
  <si>
    <t xml:space="preserve">   Other current liabilities</t>
  </si>
  <si>
    <t>Net cash flows used in financing activities</t>
  </si>
  <si>
    <t>Cash and cash equivalents at beginning of period</t>
  </si>
  <si>
    <t>Cash and cash equivalents at end of period</t>
  </si>
  <si>
    <t xml:space="preserve">The accompanying notes are an integral part of the financial statements. </t>
  </si>
  <si>
    <t>(Unaudited but reviewed)</t>
  </si>
  <si>
    <t>Issued and fully</t>
  </si>
  <si>
    <t xml:space="preserve">Retained earnings </t>
  </si>
  <si>
    <t>Appropriated -</t>
  </si>
  <si>
    <t>statutory reserve</t>
  </si>
  <si>
    <t>Unappropriated</t>
  </si>
  <si>
    <t>Total</t>
  </si>
  <si>
    <t>Other comprehensive income for the period</t>
  </si>
  <si>
    <t>Total comprehensive income for the period</t>
  </si>
  <si>
    <t>share capital</t>
  </si>
  <si>
    <t>Cash flows from (used in) investing activities</t>
  </si>
  <si>
    <t>Cash flows from (used in) operating activities</t>
  </si>
  <si>
    <t>Profit or loss:</t>
  </si>
  <si>
    <t xml:space="preserve">   Appropriated - statutory reserve</t>
  </si>
  <si>
    <t>Trade and other receivables</t>
  </si>
  <si>
    <t xml:space="preserve">Inventories </t>
  </si>
  <si>
    <t>Total current assets</t>
  </si>
  <si>
    <t>Property, plant and equipment</t>
  </si>
  <si>
    <t>Other non-current assets</t>
  </si>
  <si>
    <t>Trade and other payables</t>
  </si>
  <si>
    <t xml:space="preserve">   Trade and other receivables</t>
  </si>
  <si>
    <t xml:space="preserve"> paid-up</t>
  </si>
  <si>
    <t>Supplemental cash flow information:</t>
  </si>
  <si>
    <t>Non-cash transactions</t>
  </si>
  <si>
    <t xml:space="preserve">As at </t>
  </si>
  <si>
    <t>Statement of financial position</t>
  </si>
  <si>
    <t>(Audited)</t>
  </si>
  <si>
    <t>Statement of financial position (continued)</t>
  </si>
  <si>
    <t>Statement of comprehensive income</t>
  </si>
  <si>
    <t>Statement of changes in shareholders' equity</t>
  </si>
  <si>
    <t xml:space="preserve">      121,500,000 ordinary shares of Baht 1 each </t>
  </si>
  <si>
    <t xml:space="preserve">      of machinery and equipment</t>
  </si>
  <si>
    <t>Current investment - fixed deposit</t>
  </si>
  <si>
    <t>Intangible assets - computer software</t>
  </si>
  <si>
    <t xml:space="preserve">   Trade and other payables </t>
  </si>
  <si>
    <t>Dividend paid</t>
  </si>
  <si>
    <t>Acquisitions of computer software</t>
  </si>
  <si>
    <t>Deferred tax assets</t>
  </si>
  <si>
    <t>Cost of sales and services</t>
  </si>
  <si>
    <t xml:space="preserve">   Cash paid for corporate income tax</t>
  </si>
  <si>
    <t>Cash received from sales of machinery and equipment</t>
  </si>
  <si>
    <t>Cash flows statement</t>
  </si>
  <si>
    <t>Cash flows statement (continued)</t>
  </si>
  <si>
    <t>Operating assets (increase) decrease</t>
  </si>
  <si>
    <t>Cash flows from (used in) financing activities</t>
  </si>
  <si>
    <t xml:space="preserve">   Reversal of allowance for doubtful accounts</t>
  </si>
  <si>
    <t>Payment of liabilities under finance lease agreements</t>
  </si>
  <si>
    <t>Net decrease in cash and cash equivalents</t>
  </si>
  <si>
    <t xml:space="preserve">   Increase (decrease) in accounts payable from purchases</t>
  </si>
  <si>
    <t>Balance as at 1 January 2019</t>
  </si>
  <si>
    <t>Balance as at 30 September 2019</t>
  </si>
  <si>
    <t xml:space="preserve">   Issued and fully paid-up</t>
  </si>
  <si>
    <t>Net cash flows used in investing activities</t>
  </si>
  <si>
    <t xml:space="preserve">   Payments of long-term employee benefits</t>
  </si>
  <si>
    <t>Cash received from interest</t>
  </si>
  <si>
    <t>Improvements of plant and acquisitions of machinery and equipment</t>
  </si>
  <si>
    <t>For the nine-month period ended 30 September 2020</t>
  </si>
  <si>
    <t>Balance as at 1 January 2020</t>
  </si>
  <si>
    <t>Balance as at 30 September 2020</t>
  </si>
  <si>
    <t>For the three-month period ended 30 September 2020</t>
  </si>
  <si>
    <t>31 December 2019</t>
  </si>
  <si>
    <t>Other non-current financial assets</t>
  </si>
  <si>
    <t>Current portion of long-term lease liabilities</t>
  </si>
  <si>
    <t>Income tax payable</t>
  </si>
  <si>
    <t>Long-term lease liabilities, net of current portion</t>
  </si>
  <si>
    <t>As at 30 September 2020</t>
  </si>
  <si>
    <t>30 September 2020</t>
  </si>
  <si>
    <t>Profit before income tax</t>
  </si>
  <si>
    <t>Income tax expenses</t>
  </si>
  <si>
    <t>Profit for the period</t>
  </si>
  <si>
    <t>Basic earnings per share</t>
  </si>
  <si>
    <t xml:space="preserve">Profit before income tax </t>
  </si>
  <si>
    <t>Profit before tax</t>
  </si>
  <si>
    <t xml:space="preserve">Adjustments to reconcile profit before tax to </t>
  </si>
  <si>
    <t xml:space="preserve">Profit from operating activities before  </t>
  </si>
  <si>
    <t>Net cash flows from operating activities</t>
  </si>
  <si>
    <t>Payment of lease liabilities</t>
  </si>
  <si>
    <t xml:space="preserve">   Increase in assets under lease contracts</t>
  </si>
  <si>
    <t xml:space="preserve">   Reduce cost of inventory to net realisable value (reversal)</t>
  </si>
  <si>
    <t xml:space="preserve">   Gains on sales of machinery and equipment</t>
  </si>
  <si>
    <t>Cash flows from operating activities</t>
  </si>
  <si>
    <t>Unrealised exchange losses for cash and cash equivalents</t>
  </si>
  <si>
    <t>Sales and services income</t>
  </si>
  <si>
    <t>Selling and distribution expenses</t>
  </si>
  <si>
    <t>Sales and service income</t>
  </si>
  <si>
    <t xml:space="preserve">   Unrealised exchange gains</t>
  </si>
  <si>
    <t xml:space="preserve">   Gain on foreign exchange, net</t>
  </si>
  <si>
    <t>Increase in fixed deposit</t>
  </si>
  <si>
    <t>Other current financial assets - fixed deposit</t>
  </si>
  <si>
    <t>Dividend paid (Note 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</si>
</sst>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7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sz val="10"/>
      <name val="ApFon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</cellStyleXfs>
  <cellXfs count="107">
    <xf numFmtId="0" fontId="0" fillId="0" borderId="0" xfId="0"/>
    <xf numFmtId="164" fontId="3" fillId="0" borderId="0" xfId="2" applyNumberFormat="1" applyFont="1" applyAlignment="1"/>
    <xf numFmtId="37" fontId="3" fillId="0" borderId="0" xfId="2" applyNumberFormat="1" applyFont="1" applyAlignment="1">
      <alignment horizontal="right"/>
    </xf>
    <xf numFmtId="164" fontId="3" fillId="0" borderId="0" xfId="2" applyNumberFormat="1" applyFont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164" fontId="3" fillId="0" borderId="0" xfId="3" applyNumberFormat="1" applyFont="1" applyAlignment="1">
      <alignment horizontal="center"/>
    </xf>
    <xf numFmtId="0" fontId="2" fillId="0" borderId="0" xfId="2" applyNumberFormat="1" applyFont="1" applyAlignment="1"/>
    <xf numFmtId="41" fontId="3" fillId="0" borderId="0" xfId="2" applyNumberFormat="1" applyFont="1" applyAlignment="1">
      <alignment horizontal="center"/>
    </xf>
    <xf numFmtId="41" fontId="3" fillId="0" borderId="0" xfId="2" applyNumberFormat="1" applyFont="1" applyBorder="1" applyAlignment="1">
      <alignment horizontal="center"/>
    </xf>
    <xf numFmtId="0" fontId="3" fillId="0" borderId="0" xfId="2" applyNumberFormat="1" applyFont="1" applyAlignment="1"/>
    <xf numFmtId="41" fontId="3" fillId="0" borderId="3" xfId="2" applyNumberFormat="1" applyFont="1" applyBorder="1" applyAlignment="1">
      <alignment horizontal="center"/>
    </xf>
    <xf numFmtId="41" fontId="3" fillId="0" borderId="0" xfId="2" applyNumberFormat="1" applyFont="1" applyAlignment="1"/>
    <xf numFmtId="0" fontId="5" fillId="0" borderId="0" xfId="3" applyNumberFormat="1" applyFont="1" applyAlignment="1">
      <alignment horizontal="center"/>
    </xf>
    <xf numFmtId="41" fontId="3" fillId="0" borderId="0" xfId="3" applyNumberFormat="1" applyFont="1" applyBorder="1" applyAlignment="1">
      <alignment horizontal="right"/>
    </xf>
    <xf numFmtId="37" fontId="2" fillId="0" borderId="0" xfId="3" applyNumberFormat="1" applyFont="1" applyAlignment="1"/>
    <xf numFmtId="37" fontId="3" fillId="0" borderId="0" xfId="3" applyNumberFormat="1" applyFont="1" applyAlignment="1"/>
    <xf numFmtId="41" fontId="3" fillId="0" borderId="0" xfId="3" applyNumberFormat="1" applyFont="1" applyAlignment="1">
      <alignment horizontal="right"/>
    </xf>
    <xf numFmtId="0" fontId="3" fillId="0" borderId="0" xfId="2" applyFont="1" applyAlignment="1"/>
    <xf numFmtId="41" fontId="3" fillId="0" borderId="0" xfId="2" quotePrefix="1" applyNumberFormat="1" applyFont="1" applyBorder="1" applyAlignment="1">
      <alignment horizontal="center"/>
    </xf>
    <xf numFmtId="164" fontId="3" fillId="0" borderId="0" xfId="2" applyNumberFormat="1" applyFont="1" applyBorder="1" applyAlignment="1"/>
    <xf numFmtId="41" fontId="3" fillId="0" borderId="0" xfId="2" applyNumberFormat="1" applyFont="1" applyBorder="1" applyAlignment="1"/>
    <xf numFmtId="0" fontId="3" fillId="0" borderId="0" xfId="2" applyFont="1" applyBorder="1" applyAlignment="1"/>
    <xf numFmtId="164" fontId="3" fillId="0" borderId="1" xfId="2" applyNumberFormat="1" applyFont="1" applyBorder="1" applyAlignment="1">
      <alignment horizontal="center"/>
    </xf>
    <xf numFmtId="164" fontId="3" fillId="0" borderId="0" xfId="0" applyNumberFormat="1" applyFont="1" applyFill="1" applyAlignment="1">
      <alignment horizontal="left" vertical="center"/>
    </xf>
    <xf numFmtId="164" fontId="3" fillId="0" borderId="0" xfId="0" quotePrefix="1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centerContinuous" vertical="center"/>
    </xf>
    <xf numFmtId="164" fontId="3" fillId="0" borderId="0" xfId="0" applyNumberFormat="1" applyFont="1" applyFill="1" applyAlignment="1">
      <alignment horizontal="centerContinuous" vertical="center"/>
    </xf>
    <xf numFmtId="164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39" fontId="2" fillId="0" borderId="0" xfId="0" applyNumberFormat="1" applyFont="1" applyAlignment="1" applyProtection="1">
      <alignment horizontal="left" vertical="center"/>
    </xf>
    <xf numFmtId="39" fontId="4" fillId="0" borderId="0" xfId="0" applyNumberFormat="1" applyFont="1" applyAlignment="1" applyProtection="1">
      <alignment horizontal="center" vertical="center"/>
    </xf>
    <xf numFmtId="39" fontId="3" fillId="0" borderId="0" xfId="0" applyNumberFormat="1" applyFont="1" applyAlignment="1" applyProtection="1">
      <alignment horizontal="center" vertical="center"/>
    </xf>
    <xf numFmtId="39" fontId="3" fillId="0" borderId="0" xfId="0" applyNumberFormat="1" applyFont="1" applyAlignment="1">
      <alignment vertical="center"/>
    </xf>
    <xf numFmtId="0" fontId="3" fillId="0" borderId="0" xfId="1" quotePrefix="1" applyNumberFormat="1" applyFont="1" applyAlignment="1" applyProtection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1" fontId="3" fillId="0" borderId="0" xfId="0" applyNumberFormat="1" applyFont="1" applyFill="1" applyAlignment="1">
      <alignment horizontal="center" vertical="center"/>
    </xf>
    <xf numFmtId="41" fontId="3" fillId="0" borderId="2" xfId="0" applyNumberFormat="1" applyFont="1" applyFill="1" applyBorder="1" applyAlignment="1">
      <alignment horizontal="center" vertical="center"/>
    </xf>
    <xf numFmtId="164" fontId="3" fillId="0" borderId="0" xfId="0" quotePrefix="1" applyNumberFormat="1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164" fontId="3" fillId="2" borderId="0" xfId="0" quotePrefix="1" applyNumberFormat="1" applyFont="1" applyFill="1" applyAlignment="1">
      <alignment horizontal="left" vertical="center"/>
    </xf>
    <xf numFmtId="0" fontId="5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NumberFormat="1" applyFont="1" applyFill="1" applyAlignment="1">
      <alignment vertical="center"/>
    </xf>
    <xf numFmtId="41" fontId="3" fillId="2" borderId="0" xfId="0" applyNumberFormat="1" applyFont="1" applyFill="1" applyAlignment="1">
      <alignment horizontal="center" vertical="center"/>
    </xf>
    <xf numFmtId="41" fontId="3" fillId="0" borderId="1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left" vertical="center"/>
    </xf>
    <xf numFmtId="41" fontId="3" fillId="0" borderId="6" xfId="0" applyNumberFormat="1" applyFont="1" applyFill="1" applyBorder="1" applyAlignment="1">
      <alignment horizontal="center" vertical="center"/>
    </xf>
    <xf numFmtId="41" fontId="3" fillId="2" borderId="0" xfId="0" applyNumberFormat="1" applyFont="1" applyFill="1" applyBorder="1" applyAlignment="1">
      <alignment horizontal="center" vertical="center"/>
    </xf>
    <xf numFmtId="41" fontId="3" fillId="0" borderId="4" xfId="0" applyNumberFormat="1" applyFont="1" applyFill="1" applyBorder="1" applyAlignment="1">
      <alignment horizontal="center" vertical="center"/>
    </xf>
    <xf numFmtId="43" fontId="3" fillId="2" borderId="4" xfId="0" applyNumberFormat="1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3" fillId="0" borderId="0" xfId="0" quotePrefix="1" applyNumberFormat="1" applyFont="1" applyFill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41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41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Font="1"/>
    <xf numFmtId="164" fontId="3" fillId="0" borderId="0" xfId="0" quotePrefix="1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 horizontal="center"/>
    </xf>
    <xf numFmtId="15" fontId="4" fillId="0" borderId="0" xfId="0" quotePrefix="1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37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1" fontId="3" fillId="0" borderId="0" xfId="0" applyNumberFormat="1" applyFont="1"/>
    <xf numFmtId="0" fontId="3" fillId="0" borderId="0" xfId="0" applyFont="1"/>
    <xf numFmtId="164" fontId="5" fillId="0" borderId="0" xfId="0" applyNumberFormat="1" applyFont="1"/>
    <xf numFmtId="41" fontId="5" fillId="0" borderId="0" xfId="0" applyNumberFormat="1" applyFont="1"/>
    <xf numFmtId="41" fontId="3" fillId="0" borderId="1" xfId="0" applyNumberFormat="1" applyFont="1" applyBorder="1"/>
    <xf numFmtId="41" fontId="3" fillId="0" borderId="2" xfId="0" applyNumberFormat="1" applyFont="1" applyBorder="1"/>
    <xf numFmtId="41" fontId="3" fillId="0" borderId="3" xfId="0" applyNumberFormat="1" applyFont="1" applyBorder="1"/>
    <xf numFmtId="0" fontId="3" fillId="0" borderId="0" xfId="0" quotePrefix="1" applyFont="1"/>
    <xf numFmtId="41" fontId="3" fillId="0" borderId="4" xfId="0" applyNumberFormat="1" applyFont="1" applyBorder="1"/>
    <xf numFmtId="0" fontId="3" fillId="0" borderId="0" xfId="0" quotePrefix="1" applyFont="1" applyAlignment="1">
      <alignment horizontal="center"/>
    </xf>
    <xf numFmtId="0" fontId="3" fillId="0" borderId="5" xfId="0" applyFont="1" applyBorder="1"/>
    <xf numFmtId="41" fontId="3" fillId="0" borderId="0" xfId="0" applyNumberFormat="1" applyFont="1" applyBorder="1"/>
    <xf numFmtId="37" fontId="2" fillId="0" borderId="0" xfId="2" applyNumberFormat="1" applyFont="1" applyAlignment="1">
      <alignment horizontal="left"/>
    </xf>
    <xf numFmtId="38" fontId="3" fillId="0" borderId="0" xfId="2" applyNumberFormat="1" applyFont="1" applyAlignment="1">
      <alignment horizontal="right"/>
    </xf>
    <xf numFmtId="164" fontId="3" fillId="0" borderId="1" xfId="2" applyNumberFormat="1" applyFont="1" applyBorder="1" applyAlignment="1">
      <alignment horizontal="center"/>
    </xf>
  </cellXfs>
  <cellStyles count="5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3 2 2 2" xfId="4" xr:uid="{C8E963E1-8784-435E-9A2E-D690CD1F33B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"/>
  <sheetViews>
    <sheetView showGridLines="0" tabSelected="1" view="pageBreakPreview" zoomScale="110" zoomScaleNormal="100" zoomScaleSheetLayoutView="110" workbookViewId="0">
      <selection activeCell="A71" sqref="A71"/>
    </sheetView>
  </sheetViews>
  <sheetFormatPr defaultColWidth="10.7265625" defaultRowHeight="24" customHeight="1"/>
  <cols>
    <col min="1" max="1" width="47.453125" style="93" customWidth="1"/>
    <col min="2" max="2" width="3.26953125" style="81" customWidth="1"/>
    <col min="3" max="3" width="8.453125" style="80" customWidth="1"/>
    <col min="4" max="4" width="1.453125" style="81" customWidth="1"/>
    <col min="5" max="5" width="18.7265625" style="81" customWidth="1"/>
    <col min="6" max="6" width="1.453125" style="81" customWidth="1"/>
    <col min="7" max="7" width="18.7265625" style="81" customWidth="1"/>
    <col min="8" max="8" width="0.54296875" style="81" customWidth="1"/>
    <col min="9" max="9" width="11.26953125" style="81" bestFit="1" customWidth="1"/>
    <col min="10" max="10" width="13.54296875" style="81" bestFit="1" customWidth="1"/>
    <col min="11" max="16384" width="10.7265625" style="81"/>
  </cols>
  <sheetData>
    <row r="1" spans="1:7" ht="24" customHeight="1">
      <c r="A1" s="78" t="s">
        <v>0</v>
      </c>
      <c r="B1" s="79"/>
    </row>
    <row r="2" spans="1:7" ht="24" customHeight="1">
      <c r="A2" s="78" t="s">
        <v>76</v>
      </c>
    </row>
    <row r="3" spans="1:7" ht="24" customHeight="1">
      <c r="A3" s="78" t="s">
        <v>116</v>
      </c>
    </row>
    <row r="4" spans="1:7" ht="24" customHeight="1">
      <c r="A4" s="82"/>
      <c r="B4" s="82"/>
      <c r="D4" s="82"/>
      <c r="E4" s="83"/>
      <c r="F4" s="83"/>
      <c r="G4" s="84" t="s">
        <v>1</v>
      </c>
    </row>
    <row r="5" spans="1:7" ht="24" customHeight="1">
      <c r="A5" s="82"/>
      <c r="B5" s="82"/>
      <c r="D5" s="82"/>
      <c r="E5" s="82" t="s">
        <v>75</v>
      </c>
      <c r="F5" s="82"/>
      <c r="G5" s="82" t="s">
        <v>75</v>
      </c>
    </row>
    <row r="6" spans="1:7" ht="24" customHeight="1">
      <c r="A6" s="80"/>
      <c r="B6" s="82"/>
      <c r="C6" s="85" t="s">
        <v>2</v>
      </c>
      <c r="D6" s="82"/>
      <c r="E6" s="86" t="s">
        <v>117</v>
      </c>
      <c r="F6" s="87"/>
      <c r="G6" s="88" t="s">
        <v>111</v>
      </c>
    </row>
    <row r="7" spans="1:7" ht="24" customHeight="1">
      <c r="A7" s="80"/>
      <c r="B7" s="82"/>
      <c r="C7" s="85"/>
      <c r="D7" s="82"/>
      <c r="E7" s="89" t="s">
        <v>3</v>
      </c>
      <c r="F7" s="89"/>
      <c r="G7" s="90" t="s">
        <v>77</v>
      </c>
    </row>
    <row r="8" spans="1:7" ht="24" customHeight="1">
      <c r="A8" s="80"/>
      <c r="B8" s="82"/>
      <c r="C8" s="85"/>
      <c r="D8" s="82"/>
      <c r="E8" s="89" t="s">
        <v>4</v>
      </c>
      <c r="F8" s="89"/>
      <c r="G8" s="90"/>
    </row>
    <row r="9" spans="1:7" ht="24" customHeight="1">
      <c r="A9" s="78" t="s">
        <v>5</v>
      </c>
      <c r="C9" s="91"/>
    </row>
    <row r="10" spans="1:7" ht="24" customHeight="1">
      <c r="A10" s="78" t="s">
        <v>6</v>
      </c>
      <c r="C10" s="91"/>
      <c r="E10" s="92"/>
      <c r="F10" s="92"/>
      <c r="G10" s="92"/>
    </row>
    <row r="11" spans="1:7" ht="24" customHeight="1">
      <c r="A11" s="93" t="s">
        <v>7</v>
      </c>
      <c r="B11" s="79"/>
      <c r="C11" s="91"/>
      <c r="E11" s="92">
        <v>136333501</v>
      </c>
      <c r="F11" s="92"/>
      <c r="G11" s="92">
        <v>162744016</v>
      </c>
    </row>
    <row r="12" spans="1:7" ht="24" customHeight="1">
      <c r="A12" s="93" t="s">
        <v>83</v>
      </c>
      <c r="B12" s="79"/>
      <c r="C12" s="91"/>
      <c r="E12" s="92">
        <v>0</v>
      </c>
      <c r="F12" s="92"/>
      <c r="G12" s="92">
        <v>1166289</v>
      </c>
    </row>
    <row r="13" spans="1:7" ht="24" customHeight="1">
      <c r="A13" s="93" t="s">
        <v>65</v>
      </c>
      <c r="C13" s="91">
        <v>4</v>
      </c>
      <c r="D13" s="94"/>
      <c r="E13" s="92">
        <v>260919766</v>
      </c>
      <c r="F13" s="95"/>
      <c r="G13" s="92">
        <v>224821400</v>
      </c>
    </row>
    <row r="14" spans="1:7" ht="24" customHeight="1">
      <c r="A14" s="93" t="s">
        <v>66</v>
      </c>
      <c r="B14" s="79"/>
      <c r="C14" s="91">
        <v>5</v>
      </c>
      <c r="E14" s="92">
        <v>107413212</v>
      </c>
      <c r="F14" s="92"/>
      <c r="G14" s="92">
        <v>96895430</v>
      </c>
    </row>
    <row r="15" spans="1:7" ht="24" customHeight="1">
      <c r="A15" s="93" t="s">
        <v>139</v>
      </c>
      <c r="B15" s="79"/>
      <c r="C15" s="91"/>
      <c r="E15" s="92">
        <v>37850289</v>
      </c>
      <c r="F15" s="92"/>
      <c r="G15" s="92">
        <v>0</v>
      </c>
    </row>
    <row r="16" spans="1:7" ht="24" customHeight="1">
      <c r="A16" s="93" t="s">
        <v>8</v>
      </c>
      <c r="C16" s="91"/>
      <c r="E16" s="96">
        <v>11301357</v>
      </c>
      <c r="F16" s="92"/>
      <c r="G16" s="96">
        <v>5423009</v>
      </c>
    </row>
    <row r="17" spans="1:7" ht="24" customHeight="1">
      <c r="A17" s="78" t="s">
        <v>67</v>
      </c>
      <c r="C17" s="91"/>
      <c r="E17" s="97">
        <f>SUM(E11:E16)</f>
        <v>553818125</v>
      </c>
      <c r="F17" s="92"/>
      <c r="G17" s="97">
        <f>SUM(G11:G16)</f>
        <v>491050144</v>
      </c>
    </row>
    <row r="18" spans="1:7" ht="24" customHeight="1">
      <c r="A18" s="78" t="s">
        <v>10</v>
      </c>
      <c r="C18" s="91"/>
      <c r="E18" s="92"/>
      <c r="F18" s="92"/>
      <c r="G18" s="92"/>
    </row>
    <row r="19" spans="1:7" ht="24" customHeight="1">
      <c r="A19" s="93" t="s">
        <v>112</v>
      </c>
      <c r="C19" s="91"/>
      <c r="E19" s="92">
        <v>303018</v>
      </c>
      <c r="F19" s="92"/>
      <c r="G19" s="92">
        <v>0</v>
      </c>
    </row>
    <row r="20" spans="1:7" ht="24" customHeight="1">
      <c r="A20" s="93" t="s">
        <v>68</v>
      </c>
      <c r="C20" s="91">
        <v>6</v>
      </c>
      <c r="E20" s="92">
        <v>251218300</v>
      </c>
      <c r="F20" s="92"/>
      <c r="G20" s="92">
        <v>252468541</v>
      </c>
    </row>
    <row r="21" spans="1:7" ht="24" customHeight="1">
      <c r="A21" s="93" t="s">
        <v>84</v>
      </c>
      <c r="C21" s="91"/>
      <c r="E21" s="92">
        <v>724817</v>
      </c>
      <c r="F21" s="92"/>
      <c r="G21" s="92">
        <v>950707</v>
      </c>
    </row>
    <row r="22" spans="1:7" ht="24" customHeight="1">
      <c r="A22" s="93" t="s">
        <v>88</v>
      </c>
      <c r="C22" s="91"/>
      <c r="E22" s="92">
        <v>7443379</v>
      </c>
      <c r="F22" s="92"/>
      <c r="G22" s="92">
        <v>6473784</v>
      </c>
    </row>
    <row r="23" spans="1:7" ht="24" customHeight="1">
      <c r="A23" s="93" t="s">
        <v>69</v>
      </c>
      <c r="C23" s="91"/>
      <c r="E23" s="96">
        <v>0</v>
      </c>
      <c r="F23" s="92"/>
      <c r="G23" s="96">
        <v>303018</v>
      </c>
    </row>
    <row r="24" spans="1:7" ht="24" customHeight="1">
      <c r="A24" s="78" t="s">
        <v>11</v>
      </c>
      <c r="C24" s="91"/>
      <c r="E24" s="96">
        <f>SUM(E19:E23)</f>
        <v>259689514</v>
      </c>
      <c r="F24" s="92"/>
      <c r="G24" s="96">
        <f>SUM(G19:G23)</f>
        <v>260196050</v>
      </c>
    </row>
    <row r="25" spans="1:7" ht="24" customHeight="1" thickBot="1">
      <c r="A25" s="78" t="s">
        <v>12</v>
      </c>
      <c r="E25" s="98">
        <f>SUM(E24,E17)</f>
        <v>813507639</v>
      </c>
      <c r="F25" s="92"/>
      <c r="G25" s="98">
        <f>SUM(G24,G17)</f>
        <v>751246194</v>
      </c>
    </row>
    <row r="26" spans="1:7" ht="24" customHeight="1" thickTop="1"/>
    <row r="27" spans="1:7" ht="24" customHeight="1">
      <c r="A27" s="99" t="s">
        <v>13</v>
      </c>
      <c r="B27" s="79"/>
    </row>
    <row r="28" spans="1:7" ht="24" customHeight="1">
      <c r="A28" s="78" t="s">
        <v>0</v>
      </c>
      <c r="B28" s="79"/>
    </row>
    <row r="29" spans="1:7" ht="24" customHeight="1">
      <c r="A29" s="78" t="s">
        <v>78</v>
      </c>
      <c r="D29" s="82"/>
      <c r="E29" s="82"/>
      <c r="F29" s="82"/>
      <c r="G29" s="82"/>
    </row>
    <row r="30" spans="1:7" ht="24" customHeight="1">
      <c r="A30" s="78" t="s">
        <v>116</v>
      </c>
    </row>
    <row r="31" spans="1:7" ht="24" customHeight="1">
      <c r="A31" s="82"/>
      <c r="B31" s="82"/>
      <c r="D31" s="82"/>
      <c r="E31" s="83"/>
      <c r="F31" s="83"/>
      <c r="G31" s="84" t="s">
        <v>1</v>
      </c>
    </row>
    <row r="32" spans="1:7" ht="24" customHeight="1">
      <c r="A32" s="82"/>
      <c r="B32" s="82"/>
      <c r="D32" s="82"/>
      <c r="E32" s="82" t="s">
        <v>75</v>
      </c>
      <c r="F32" s="82"/>
      <c r="G32" s="82" t="s">
        <v>75</v>
      </c>
    </row>
    <row r="33" spans="1:7" ht="24" customHeight="1">
      <c r="A33" s="80"/>
      <c r="B33" s="82"/>
      <c r="C33" s="85" t="s">
        <v>2</v>
      </c>
      <c r="D33" s="82"/>
      <c r="E33" s="86" t="s">
        <v>117</v>
      </c>
      <c r="F33" s="87"/>
      <c r="G33" s="88" t="s">
        <v>111</v>
      </c>
    </row>
    <row r="34" spans="1:7" ht="24" customHeight="1">
      <c r="A34" s="80"/>
      <c r="B34" s="82"/>
      <c r="C34" s="85"/>
      <c r="D34" s="82"/>
      <c r="E34" s="89" t="s">
        <v>3</v>
      </c>
      <c r="F34" s="89"/>
      <c r="G34" s="90" t="s">
        <v>77</v>
      </c>
    </row>
    <row r="35" spans="1:7" ht="24" customHeight="1">
      <c r="A35" s="80"/>
      <c r="B35" s="82"/>
      <c r="C35" s="85"/>
      <c r="D35" s="82"/>
      <c r="E35" s="89" t="s">
        <v>4</v>
      </c>
      <c r="F35" s="89"/>
      <c r="G35" s="90"/>
    </row>
    <row r="36" spans="1:7" ht="24" customHeight="1">
      <c r="A36" s="78" t="s">
        <v>14</v>
      </c>
      <c r="C36" s="91"/>
      <c r="D36" s="82"/>
      <c r="E36" s="82"/>
      <c r="F36" s="82"/>
      <c r="G36" s="82"/>
    </row>
    <row r="37" spans="1:7" ht="24" customHeight="1">
      <c r="A37" s="78" t="s">
        <v>15</v>
      </c>
      <c r="C37" s="91"/>
    </row>
    <row r="38" spans="1:7" ht="24" customHeight="1">
      <c r="A38" s="93" t="s">
        <v>70</v>
      </c>
      <c r="C38" s="91">
        <v>7</v>
      </c>
      <c r="E38" s="81">
        <v>260751782</v>
      </c>
      <c r="G38" s="81">
        <v>200894744</v>
      </c>
    </row>
    <row r="39" spans="1:7" ht="24" customHeight="1">
      <c r="A39" s="93" t="s">
        <v>113</v>
      </c>
      <c r="C39" s="91"/>
      <c r="E39" s="81">
        <v>1565838</v>
      </c>
      <c r="G39" s="92">
        <v>0</v>
      </c>
    </row>
    <row r="40" spans="1:7" ht="24" customHeight="1">
      <c r="A40" s="93" t="s">
        <v>114</v>
      </c>
      <c r="C40" s="91"/>
      <c r="E40" s="81">
        <v>4432387</v>
      </c>
      <c r="G40" s="81">
        <v>1075158</v>
      </c>
    </row>
    <row r="41" spans="1:7" ht="24" customHeight="1">
      <c r="A41" s="93" t="s">
        <v>16</v>
      </c>
      <c r="C41" s="91"/>
      <c r="E41" s="81">
        <v>7564212</v>
      </c>
      <c r="F41" s="92"/>
      <c r="G41" s="81">
        <v>1673595</v>
      </c>
    </row>
    <row r="42" spans="1:7" ht="24" customHeight="1">
      <c r="A42" s="78" t="s">
        <v>17</v>
      </c>
      <c r="C42" s="91"/>
      <c r="E42" s="97">
        <f>SUM(E38:E41)</f>
        <v>274314219</v>
      </c>
      <c r="F42" s="92"/>
      <c r="G42" s="97">
        <f>SUM(G38:G41)</f>
        <v>203643497</v>
      </c>
    </row>
    <row r="43" spans="1:7" ht="24" customHeight="1">
      <c r="A43" s="78" t="s">
        <v>18</v>
      </c>
      <c r="C43" s="91"/>
      <c r="E43" s="92"/>
      <c r="F43" s="92"/>
      <c r="G43" s="92"/>
    </row>
    <row r="44" spans="1:7" ht="24" customHeight="1">
      <c r="A44" s="93" t="s">
        <v>115</v>
      </c>
      <c r="C44" s="91"/>
      <c r="E44" s="92">
        <v>2613291</v>
      </c>
      <c r="F44" s="92"/>
      <c r="G44" s="92">
        <v>0</v>
      </c>
    </row>
    <row r="45" spans="1:7" ht="24" customHeight="1">
      <c r="A45" s="93" t="s">
        <v>19</v>
      </c>
      <c r="C45" s="91">
        <v>8</v>
      </c>
      <c r="E45" s="92">
        <v>41477029</v>
      </c>
      <c r="F45" s="92"/>
      <c r="G45" s="92">
        <v>38895259</v>
      </c>
    </row>
    <row r="46" spans="1:7" ht="24" customHeight="1">
      <c r="A46" s="78" t="s">
        <v>20</v>
      </c>
      <c r="C46" s="91"/>
      <c r="E46" s="97">
        <f>SUM(E44:E45)</f>
        <v>44090320</v>
      </c>
      <c r="F46" s="92"/>
      <c r="G46" s="97">
        <f>SUM(G44:G45)</f>
        <v>38895259</v>
      </c>
    </row>
    <row r="47" spans="1:7" ht="24" customHeight="1">
      <c r="A47" s="78" t="s">
        <v>21</v>
      </c>
      <c r="E47" s="97">
        <f>SUM(E46,E42)</f>
        <v>318404539</v>
      </c>
      <c r="F47" s="92"/>
      <c r="G47" s="97">
        <f>SUM(G46,G42)</f>
        <v>242538756</v>
      </c>
    </row>
    <row r="48" spans="1:7" ht="24" customHeight="1">
      <c r="A48" s="78"/>
      <c r="E48" s="103"/>
      <c r="F48" s="92"/>
      <c r="G48" s="103"/>
    </row>
    <row r="49" spans="1:7" ht="24" customHeight="1">
      <c r="A49" s="99" t="s">
        <v>13</v>
      </c>
      <c r="B49" s="79"/>
    </row>
    <row r="50" spans="1:7" ht="24" customHeight="1">
      <c r="A50" s="99"/>
      <c r="B50" s="79"/>
    </row>
    <row r="51" spans="1:7" ht="24" customHeight="1">
      <c r="A51" s="78" t="s">
        <v>0</v>
      </c>
      <c r="B51" s="79"/>
    </row>
    <row r="52" spans="1:7" ht="24" customHeight="1">
      <c r="A52" s="78" t="s">
        <v>78</v>
      </c>
      <c r="D52" s="82"/>
      <c r="E52" s="82"/>
      <c r="F52" s="82"/>
      <c r="G52" s="82"/>
    </row>
    <row r="53" spans="1:7" ht="24" customHeight="1">
      <c r="A53" s="78" t="s">
        <v>116</v>
      </c>
    </row>
    <row r="54" spans="1:7" ht="24" customHeight="1">
      <c r="A54" s="82"/>
      <c r="B54" s="82"/>
      <c r="D54" s="82"/>
      <c r="E54" s="83"/>
      <c r="F54" s="83"/>
      <c r="G54" s="84" t="s">
        <v>1</v>
      </c>
    </row>
    <row r="55" spans="1:7" ht="24" customHeight="1">
      <c r="A55" s="82"/>
      <c r="B55" s="82"/>
      <c r="D55" s="82"/>
      <c r="E55" s="82" t="s">
        <v>75</v>
      </c>
      <c r="F55" s="82"/>
      <c r="G55" s="82" t="s">
        <v>75</v>
      </c>
    </row>
    <row r="56" spans="1:7" ht="24" customHeight="1">
      <c r="A56" s="80"/>
      <c r="B56" s="82"/>
      <c r="C56" s="85" t="s">
        <v>2</v>
      </c>
      <c r="D56" s="82"/>
      <c r="E56" s="86" t="s">
        <v>117</v>
      </c>
      <c r="F56" s="87"/>
      <c r="G56" s="88" t="s">
        <v>111</v>
      </c>
    </row>
    <row r="57" spans="1:7" ht="24" customHeight="1">
      <c r="A57" s="80"/>
      <c r="B57" s="82"/>
      <c r="C57" s="85"/>
      <c r="D57" s="82"/>
      <c r="E57" s="89" t="s">
        <v>3</v>
      </c>
      <c r="F57" s="89"/>
      <c r="G57" s="90" t="s">
        <v>77</v>
      </c>
    </row>
    <row r="58" spans="1:7" ht="24" customHeight="1">
      <c r="A58" s="80"/>
      <c r="B58" s="82"/>
      <c r="C58" s="85"/>
      <c r="D58" s="82"/>
      <c r="E58" s="89" t="s">
        <v>4</v>
      </c>
      <c r="F58" s="89"/>
      <c r="G58" s="90"/>
    </row>
    <row r="59" spans="1:7" ht="24" customHeight="1">
      <c r="A59" s="78" t="s">
        <v>22</v>
      </c>
    </row>
    <row r="60" spans="1:7" ht="24" customHeight="1">
      <c r="A60" s="93" t="s">
        <v>23</v>
      </c>
    </row>
    <row r="61" spans="1:7" ht="24" customHeight="1">
      <c r="A61" s="93" t="s">
        <v>24</v>
      </c>
      <c r="B61" s="79"/>
      <c r="C61" s="91"/>
    </row>
    <row r="62" spans="1:7" ht="24" customHeight="1" thickBot="1">
      <c r="A62" s="93" t="s">
        <v>81</v>
      </c>
      <c r="C62" s="91"/>
      <c r="E62" s="100">
        <v>121500000</v>
      </c>
      <c r="F62" s="92"/>
      <c r="G62" s="100">
        <v>121500000</v>
      </c>
    </row>
    <row r="63" spans="1:7" ht="24" customHeight="1" thickTop="1">
      <c r="A63" s="93" t="s">
        <v>102</v>
      </c>
      <c r="B63" s="79"/>
      <c r="C63" s="91"/>
      <c r="E63" s="92"/>
      <c r="F63" s="92"/>
      <c r="G63" s="92"/>
    </row>
    <row r="64" spans="1:7" ht="24" customHeight="1">
      <c r="A64" s="93" t="s">
        <v>81</v>
      </c>
      <c r="E64" s="92">
        <v>121500000</v>
      </c>
      <c r="F64" s="92"/>
      <c r="G64" s="92">
        <v>121500000</v>
      </c>
    </row>
    <row r="65" spans="1:7" ht="24" customHeight="1">
      <c r="A65" s="93" t="s">
        <v>25</v>
      </c>
      <c r="E65" s="92">
        <v>233350000</v>
      </c>
      <c r="F65" s="92"/>
      <c r="G65" s="92">
        <v>233350000</v>
      </c>
    </row>
    <row r="66" spans="1:7" ht="24" customHeight="1">
      <c r="A66" s="93" t="s">
        <v>26</v>
      </c>
      <c r="B66" s="79"/>
      <c r="C66" s="91"/>
      <c r="F66" s="92"/>
    </row>
    <row r="67" spans="1:7" ht="24" customHeight="1">
      <c r="A67" s="93" t="s">
        <v>64</v>
      </c>
      <c r="C67" s="91"/>
      <c r="E67" s="92">
        <f>SUM(CE!F18)</f>
        <v>12150000</v>
      </c>
      <c r="F67" s="92"/>
      <c r="G67" s="92">
        <f>SUM(CE!F15)</f>
        <v>12150000</v>
      </c>
    </row>
    <row r="68" spans="1:7" ht="24" customHeight="1">
      <c r="A68" s="93" t="s">
        <v>27</v>
      </c>
      <c r="C68" s="91">
        <v>13</v>
      </c>
      <c r="E68" s="96">
        <f>SUM(CE!H18)</f>
        <v>128103100</v>
      </c>
      <c r="F68" s="92"/>
      <c r="G68" s="96">
        <f>SUM(CE!H15)</f>
        <v>141707438</v>
      </c>
    </row>
    <row r="69" spans="1:7" ht="24" customHeight="1">
      <c r="A69" s="78" t="s">
        <v>28</v>
      </c>
      <c r="B69" s="79"/>
      <c r="E69" s="96">
        <f>SUM(E64:E68)</f>
        <v>495103100</v>
      </c>
      <c r="F69" s="92"/>
      <c r="G69" s="96">
        <f>SUM(G64:G68)</f>
        <v>508707438</v>
      </c>
    </row>
    <row r="70" spans="1:7" ht="24" customHeight="1" thickBot="1">
      <c r="A70" s="78" t="s">
        <v>29</v>
      </c>
      <c r="E70" s="100">
        <f>SUM(E69,E47)</f>
        <v>813507639</v>
      </c>
      <c r="F70" s="92"/>
      <c r="G70" s="100">
        <f>SUM(G69,G47)</f>
        <v>751246194</v>
      </c>
    </row>
    <row r="71" spans="1:7" ht="24" customHeight="1" thickTop="1">
      <c r="E71" s="92">
        <f>SUM(E70-E25)</f>
        <v>0</v>
      </c>
      <c r="F71" s="92"/>
      <c r="G71" s="92">
        <f>SUM(G70-G25)</f>
        <v>0</v>
      </c>
    </row>
    <row r="72" spans="1:7" ht="24" customHeight="1">
      <c r="A72" s="99" t="s">
        <v>13</v>
      </c>
      <c r="B72" s="79"/>
      <c r="C72" s="101"/>
    </row>
    <row r="73" spans="1:7" ht="24" customHeight="1">
      <c r="A73" s="99"/>
      <c r="B73" s="79"/>
      <c r="C73" s="101"/>
    </row>
    <row r="74" spans="1:7" ht="24" customHeight="1">
      <c r="A74" s="102"/>
      <c r="C74" s="101"/>
    </row>
    <row r="76" spans="1:7" ht="24" customHeight="1">
      <c r="B76" s="93" t="s">
        <v>30</v>
      </c>
    </row>
    <row r="77" spans="1:7" ht="24" customHeight="1">
      <c r="A77" s="102"/>
    </row>
  </sheetData>
  <printOptions horizontalCentered="1"/>
  <pageMargins left="0.84" right="0.28000000000000003" top="0.78700000000000003" bottom="0.196850393700787" header="0.31496062992126" footer="0.31496062992126"/>
  <pageSetup paperSize="9" scale="90" fitToHeight="6" orientation="portrait" r:id="rId1"/>
  <rowBreaks count="2" manualBreakCount="2">
    <brk id="27" max="7" man="1"/>
    <brk id="50" max="7" man="1"/>
  </row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8"/>
  <sheetViews>
    <sheetView showGridLines="0" view="pageBreakPreview" zoomScaleNormal="100" zoomScaleSheetLayoutView="100" workbookViewId="0">
      <selection activeCell="A44" sqref="A44"/>
    </sheetView>
  </sheetViews>
  <sheetFormatPr defaultColWidth="10.7265625" defaultRowHeight="24" customHeight="1"/>
  <cols>
    <col min="1" max="1" width="49.1796875" style="30" customWidth="1"/>
    <col min="2" max="2" width="3.7265625" style="31" customWidth="1"/>
    <col min="3" max="3" width="8.453125" style="30" customWidth="1"/>
    <col min="4" max="4" width="1.54296875" style="31" customWidth="1"/>
    <col min="5" max="5" width="16.26953125" style="31" customWidth="1"/>
    <col min="6" max="6" width="1.453125" style="31" customWidth="1"/>
    <col min="7" max="7" width="16.26953125" style="31" customWidth="1"/>
    <col min="8" max="16384" width="10.7265625" style="31"/>
  </cols>
  <sheetData>
    <row r="1" spans="1:7" s="23" customFormat="1" ht="24" customHeight="1">
      <c r="B1" s="24"/>
      <c r="C1" s="25"/>
      <c r="D1" s="26"/>
      <c r="E1" s="26"/>
      <c r="F1" s="26"/>
      <c r="G1" s="27" t="s">
        <v>51</v>
      </c>
    </row>
    <row r="2" spans="1:7" s="23" customFormat="1" ht="24" customHeight="1">
      <c r="A2" s="28" t="s">
        <v>0</v>
      </c>
      <c r="B2" s="24"/>
      <c r="C2" s="25"/>
      <c r="D2" s="26"/>
      <c r="E2" s="26"/>
      <c r="F2" s="26"/>
      <c r="G2" s="26"/>
    </row>
    <row r="3" spans="1:7" s="23" customFormat="1" ht="24" customHeight="1">
      <c r="A3" s="28" t="s">
        <v>79</v>
      </c>
      <c r="B3" s="26"/>
      <c r="C3" s="25"/>
      <c r="D3" s="26"/>
      <c r="E3" s="26"/>
      <c r="F3" s="26"/>
      <c r="G3" s="26"/>
    </row>
    <row r="4" spans="1:7" s="23" customFormat="1" ht="24" customHeight="1">
      <c r="A4" s="28" t="s">
        <v>110</v>
      </c>
      <c r="B4" s="26"/>
      <c r="C4" s="25"/>
      <c r="D4" s="26"/>
      <c r="E4" s="26"/>
      <c r="F4" s="26"/>
      <c r="G4" s="26"/>
    </row>
    <row r="5" spans="1:7" s="23" customFormat="1" ht="24" customHeight="1">
      <c r="B5" s="26"/>
      <c r="C5" s="25"/>
      <c r="D5" s="26"/>
      <c r="E5" s="26"/>
      <c r="F5" s="26"/>
      <c r="G5" s="29" t="s">
        <v>1</v>
      </c>
    </row>
    <row r="6" spans="1:7" ht="24" customHeight="1">
      <c r="C6" s="32" t="s">
        <v>2</v>
      </c>
      <c r="E6" s="33">
        <v>2020</v>
      </c>
      <c r="F6" s="34"/>
      <c r="G6" s="33">
        <v>2019</v>
      </c>
    </row>
    <row r="7" spans="1:7" s="38" customFormat="1" ht="24" customHeight="1">
      <c r="A7" s="35" t="s">
        <v>63</v>
      </c>
      <c r="B7" s="36"/>
      <c r="C7" s="37"/>
      <c r="E7" s="39"/>
    </row>
    <row r="8" spans="1:7" ht="24" customHeight="1">
      <c r="A8" s="28" t="s">
        <v>31</v>
      </c>
    </row>
    <row r="9" spans="1:7" ht="24" customHeight="1">
      <c r="A9" s="40" t="s">
        <v>133</v>
      </c>
      <c r="B9" s="23"/>
      <c r="C9" s="41">
        <v>12</v>
      </c>
      <c r="E9" s="42">
        <v>267737790</v>
      </c>
      <c r="F9" s="42"/>
      <c r="G9" s="42">
        <v>224772026</v>
      </c>
    </row>
    <row r="10" spans="1:7" ht="24" customHeight="1">
      <c r="A10" s="40" t="s">
        <v>32</v>
      </c>
      <c r="B10" s="23"/>
      <c r="C10" s="41"/>
      <c r="E10" s="42"/>
      <c r="F10" s="42"/>
      <c r="G10" s="42"/>
    </row>
    <row r="11" spans="1:7" ht="24" customHeight="1">
      <c r="A11" s="40" t="s">
        <v>137</v>
      </c>
      <c r="B11" s="23"/>
      <c r="C11" s="41"/>
      <c r="E11" s="42">
        <v>2263850</v>
      </c>
      <c r="F11" s="42"/>
      <c r="G11" s="42">
        <v>0</v>
      </c>
    </row>
    <row r="12" spans="1:7" ht="24" customHeight="1">
      <c r="A12" s="40" t="s">
        <v>9</v>
      </c>
      <c r="B12" s="23"/>
      <c r="C12" s="41"/>
      <c r="E12" s="42">
        <v>1914448</v>
      </c>
      <c r="F12" s="42"/>
      <c r="G12" s="42">
        <v>2632676</v>
      </c>
    </row>
    <row r="13" spans="1:7" ht="24" customHeight="1">
      <c r="A13" s="28" t="s">
        <v>33</v>
      </c>
      <c r="E13" s="43">
        <f>SUM(E9:E12)</f>
        <v>271916088</v>
      </c>
      <c r="F13" s="42"/>
      <c r="G13" s="43">
        <f>SUM(G9:G12)</f>
        <v>227404702</v>
      </c>
    </row>
    <row r="14" spans="1:7" ht="24" customHeight="1">
      <c r="A14" s="28" t="s">
        <v>34</v>
      </c>
      <c r="E14" s="42"/>
      <c r="F14" s="42"/>
      <c r="G14" s="42"/>
    </row>
    <row r="15" spans="1:7" ht="24" customHeight="1">
      <c r="A15" s="40" t="s">
        <v>89</v>
      </c>
      <c r="B15" s="23"/>
      <c r="E15" s="42">
        <v>212254962</v>
      </c>
      <c r="F15" s="42"/>
      <c r="G15" s="42">
        <v>183507941</v>
      </c>
    </row>
    <row r="16" spans="1:7" ht="24" customHeight="1">
      <c r="A16" s="40" t="s">
        <v>134</v>
      </c>
      <c r="B16" s="44"/>
      <c r="C16" s="41"/>
      <c r="E16" s="42">
        <v>14234293</v>
      </c>
      <c r="F16" s="42"/>
      <c r="G16" s="42">
        <v>9197705</v>
      </c>
    </row>
    <row r="17" spans="1:7" ht="24" customHeight="1">
      <c r="A17" s="45" t="s">
        <v>35</v>
      </c>
      <c r="B17" s="46"/>
      <c r="C17" s="47"/>
      <c r="D17" s="48"/>
      <c r="E17" s="42">
        <v>22126464</v>
      </c>
      <c r="F17" s="42"/>
      <c r="G17" s="42">
        <v>18459826</v>
      </c>
    </row>
    <row r="18" spans="1:7" ht="24" customHeight="1">
      <c r="A18" s="49" t="s">
        <v>36</v>
      </c>
      <c r="B18" s="48"/>
      <c r="C18" s="50"/>
      <c r="D18" s="48"/>
      <c r="E18" s="43">
        <f>SUM(E15:E17)</f>
        <v>248615719</v>
      </c>
      <c r="F18" s="51"/>
      <c r="G18" s="43">
        <f>SUM(G15:G17)</f>
        <v>211165472</v>
      </c>
    </row>
    <row r="19" spans="1:7" ht="24" customHeight="1">
      <c r="A19" s="49" t="s">
        <v>118</v>
      </c>
      <c r="B19" s="46"/>
      <c r="C19" s="50"/>
      <c r="D19" s="48"/>
      <c r="E19" s="42">
        <f>E13-E18</f>
        <v>23300369</v>
      </c>
      <c r="F19" s="51"/>
      <c r="G19" s="42">
        <f>G13-G18</f>
        <v>16239230</v>
      </c>
    </row>
    <row r="20" spans="1:7" ht="24" customHeight="1">
      <c r="A20" s="45" t="s">
        <v>119</v>
      </c>
      <c r="B20" s="48"/>
      <c r="C20" s="47">
        <v>9</v>
      </c>
      <c r="D20" s="48"/>
      <c r="E20" s="42">
        <v>-4654838</v>
      </c>
      <c r="F20" s="53"/>
      <c r="G20" s="42">
        <v>-3236294</v>
      </c>
    </row>
    <row r="21" spans="1:7" ht="24" customHeight="1">
      <c r="A21" s="49" t="s">
        <v>120</v>
      </c>
      <c r="B21" s="54"/>
      <c r="C21" s="50"/>
      <c r="D21" s="48"/>
      <c r="E21" s="55">
        <f>SUM(E19:E20)</f>
        <v>18645531</v>
      </c>
      <c r="F21" s="56"/>
      <c r="G21" s="55">
        <f>SUM(G19:G20)</f>
        <v>13002936</v>
      </c>
    </row>
    <row r="22" spans="1:7" ht="24" customHeight="1">
      <c r="A22" s="49" t="s">
        <v>58</v>
      </c>
      <c r="B22" s="48"/>
      <c r="C22" s="50"/>
      <c r="D22" s="48"/>
      <c r="E22" s="52">
        <v>0</v>
      </c>
      <c r="F22" s="56"/>
      <c r="G22" s="52">
        <v>0</v>
      </c>
    </row>
    <row r="23" spans="1:7" ht="24" customHeight="1" thickBot="1">
      <c r="A23" s="49" t="s">
        <v>59</v>
      </c>
      <c r="B23" s="48"/>
      <c r="C23" s="50"/>
      <c r="D23" s="48"/>
      <c r="E23" s="57">
        <f>SUM(E21:E22)</f>
        <v>18645531</v>
      </c>
      <c r="F23" s="56"/>
      <c r="G23" s="57">
        <f>SUM(G21:G22)</f>
        <v>13002936</v>
      </c>
    </row>
    <row r="24" spans="1:7" ht="24" customHeight="1" thickTop="1">
      <c r="A24" s="40"/>
      <c r="C24" s="50"/>
      <c r="E24" s="53"/>
      <c r="F24" s="53"/>
      <c r="G24" s="53"/>
    </row>
    <row r="25" spans="1:7" ht="24" customHeight="1">
      <c r="A25" s="28" t="s">
        <v>37</v>
      </c>
      <c r="C25" s="41">
        <v>10</v>
      </c>
    </row>
    <row r="26" spans="1:7" ht="24" customHeight="1" thickBot="1">
      <c r="A26" s="40" t="s">
        <v>121</v>
      </c>
      <c r="B26" s="23"/>
      <c r="C26" s="41"/>
      <c r="E26" s="58">
        <f>E23/121500000</f>
        <v>0.15346116049382716</v>
      </c>
      <c r="F26" s="59"/>
      <c r="G26" s="58">
        <f>G23/121500000</f>
        <v>0.10702004938271605</v>
      </c>
    </row>
    <row r="27" spans="1:7" ht="24" customHeight="1" thickTop="1">
      <c r="E27" s="60"/>
      <c r="F27" s="61"/>
      <c r="G27" s="60"/>
    </row>
    <row r="28" spans="1:7" ht="24" customHeight="1">
      <c r="A28" s="30" t="s">
        <v>13</v>
      </c>
      <c r="C28" s="62"/>
      <c r="E28" s="61"/>
      <c r="F28" s="61"/>
      <c r="G28" s="61"/>
    </row>
    <row r="29" spans="1:7" ht="24" customHeight="1">
      <c r="C29" s="62"/>
      <c r="E29" s="61"/>
      <c r="F29" s="61"/>
      <c r="G29" s="61"/>
    </row>
    <row r="30" spans="1:7" s="23" customFormat="1" ht="24" customHeight="1">
      <c r="B30" s="24"/>
      <c r="C30" s="25"/>
      <c r="D30" s="26"/>
      <c r="E30" s="26"/>
      <c r="F30" s="26"/>
      <c r="G30" s="27" t="s">
        <v>51</v>
      </c>
    </row>
    <row r="31" spans="1:7" s="23" customFormat="1" ht="24" customHeight="1">
      <c r="A31" s="28" t="s">
        <v>0</v>
      </c>
      <c r="B31" s="24"/>
      <c r="C31" s="25"/>
      <c r="D31" s="26"/>
      <c r="E31" s="26"/>
      <c r="F31" s="26"/>
      <c r="G31" s="26"/>
    </row>
    <row r="32" spans="1:7" s="23" customFormat="1" ht="24" customHeight="1">
      <c r="A32" s="28" t="s">
        <v>79</v>
      </c>
      <c r="B32" s="26"/>
      <c r="C32" s="25"/>
      <c r="D32" s="26"/>
      <c r="E32" s="26"/>
      <c r="F32" s="26"/>
      <c r="G32" s="26"/>
    </row>
    <row r="33" spans="1:7" s="23" customFormat="1" ht="24" customHeight="1">
      <c r="A33" s="28" t="s">
        <v>107</v>
      </c>
      <c r="B33" s="26"/>
      <c r="C33" s="25"/>
      <c r="D33" s="26"/>
      <c r="E33" s="26"/>
      <c r="F33" s="26"/>
      <c r="G33" s="26"/>
    </row>
    <row r="34" spans="1:7" s="23" customFormat="1" ht="24" customHeight="1">
      <c r="B34" s="26"/>
      <c r="C34" s="25"/>
      <c r="D34" s="26"/>
      <c r="E34" s="26"/>
      <c r="F34" s="26"/>
      <c r="G34" s="29" t="s">
        <v>1</v>
      </c>
    </row>
    <row r="35" spans="1:7" ht="24" customHeight="1">
      <c r="C35" s="32" t="s">
        <v>2</v>
      </c>
      <c r="E35" s="33">
        <v>2020</v>
      </c>
      <c r="F35" s="34"/>
      <c r="G35" s="33">
        <v>2019</v>
      </c>
    </row>
    <row r="36" spans="1:7" s="38" customFormat="1" ht="24" customHeight="1">
      <c r="A36" s="35" t="s">
        <v>63</v>
      </c>
      <c r="B36" s="36"/>
      <c r="C36" s="37"/>
      <c r="E36" s="39"/>
    </row>
    <row r="37" spans="1:7" ht="24" customHeight="1">
      <c r="A37" s="28" t="s">
        <v>31</v>
      </c>
    </row>
    <row r="38" spans="1:7" ht="24" customHeight="1">
      <c r="A38" s="40" t="s">
        <v>135</v>
      </c>
      <c r="B38" s="23"/>
      <c r="C38" s="41">
        <v>12</v>
      </c>
      <c r="E38" s="42">
        <v>644531016</v>
      </c>
      <c r="F38" s="42"/>
      <c r="G38" s="42">
        <v>703086682</v>
      </c>
    </row>
    <row r="39" spans="1:7" ht="24" customHeight="1">
      <c r="A39" s="40" t="s">
        <v>32</v>
      </c>
      <c r="B39" s="23"/>
      <c r="C39" s="41"/>
      <c r="E39" s="42"/>
      <c r="F39" s="42"/>
      <c r="G39" s="42"/>
    </row>
    <row r="40" spans="1:7" ht="24" customHeight="1">
      <c r="A40" s="40" t="s">
        <v>137</v>
      </c>
      <c r="B40" s="23"/>
      <c r="C40" s="41"/>
      <c r="E40" s="42">
        <v>4442761</v>
      </c>
      <c r="F40" s="42"/>
      <c r="G40" s="42">
        <v>0</v>
      </c>
    </row>
    <row r="41" spans="1:7" ht="24" customHeight="1">
      <c r="A41" s="40" t="s">
        <v>9</v>
      </c>
      <c r="B41" s="23"/>
      <c r="C41" s="41"/>
      <c r="E41" s="42">
        <v>4417154</v>
      </c>
      <c r="F41" s="42"/>
      <c r="G41" s="42">
        <v>8063252</v>
      </c>
    </row>
    <row r="42" spans="1:7" ht="24" customHeight="1">
      <c r="A42" s="28" t="s">
        <v>33</v>
      </c>
      <c r="E42" s="43">
        <f>SUM(E38:E41)</f>
        <v>653390931</v>
      </c>
      <c r="F42" s="42"/>
      <c r="G42" s="43">
        <f>SUM(G38:G41)</f>
        <v>711149934</v>
      </c>
    </row>
    <row r="43" spans="1:7" ht="24" customHeight="1">
      <c r="A43" s="28" t="s">
        <v>34</v>
      </c>
      <c r="E43" s="42"/>
      <c r="F43" s="42"/>
      <c r="G43" s="42"/>
    </row>
    <row r="44" spans="1:7" ht="24" customHeight="1">
      <c r="A44" s="40" t="s">
        <v>89</v>
      </c>
      <c r="B44" s="23"/>
      <c r="E44" s="42">
        <v>510491842</v>
      </c>
      <c r="F44" s="42"/>
      <c r="G44" s="42">
        <v>602167479</v>
      </c>
    </row>
    <row r="45" spans="1:7" ht="24" customHeight="1">
      <c r="A45" s="40" t="s">
        <v>134</v>
      </c>
      <c r="B45" s="44"/>
      <c r="C45" s="41"/>
      <c r="E45" s="42">
        <v>29145751</v>
      </c>
      <c r="F45" s="42"/>
      <c r="G45" s="42">
        <v>28701236</v>
      </c>
    </row>
    <row r="46" spans="1:7" ht="24" customHeight="1">
      <c r="A46" s="45" t="s">
        <v>35</v>
      </c>
      <c r="B46" s="46"/>
      <c r="C46" s="47"/>
      <c r="D46" s="48"/>
      <c r="E46" s="42">
        <v>61709805</v>
      </c>
      <c r="F46" s="42"/>
      <c r="G46" s="42">
        <v>62068100</v>
      </c>
    </row>
    <row r="47" spans="1:7" ht="24" customHeight="1">
      <c r="A47" s="49" t="s">
        <v>36</v>
      </c>
      <c r="B47" s="48"/>
      <c r="C47" s="50"/>
      <c r="D47" s="48"/>
      <c r="E47" s="43">
        <f>SUM(E44:E46)</f>
        <v>601347398</v>
      </c>
      <c r="F47" s="51"/>
      <c r="G47" s="43">
        <f>SUM(G44:G46)</f>
        <v>692936815</v>
      </c>
    </row>
    <row r="48" spans="1:7" ht="24" customHeight="1">
      <c r="A48" s="49" t="s">
        <v>122</v>
      </c>
      <c r="B48" s="48"/>
      <c r="D48" s="48"/>
      <c r="E48" s="42">
        <f>E42-E47</f>
        <v>52043533</v>
      </c>
      <c r="F48" s="51"/>
      <c r="G48" s="42">
        <f>G42-G47</f>
        <v>18213119</v>
      </c>
    </row>
    <row r="49" spans="1:7" ht="24" customHeight="1">
      <c r="A49" s="45" t="s">
        <v>119</v>
      </c>
      <c r="B49" s="48"/>
      <c r="C49" s="47">
        <v>9</v>
      </c>
      <c r="D49" s="48"/>
      <c r="E49" s="52">
        <v>-10972871</v>
      </c>
      <c r="F49" s="53"/>
      <c r="G49" s="52">
        <v>-3608107</v>
      </c>
    </row>
    <row r="50" spans="1:7" ht="24" customHeight="1">
      <c r="A50" s="49" t="s">
        <v>120</v>
      </c>
      <c r="B50" s="54"/>
      <c r="C50" s="50"/>
      <c r="D50" s="48"/>
      <c r="E50" s="55">
        <f>SUM(E48:E49)</f>
        <v>41070662</v>
      </c>
      <c r="F50" s="56"/>
      <c r="G50" s="55">
        <f>SUM(G48:G49)</f>
        <v>14605012</v>
      </c>
    </row>
    <row r="51" spans="1:7" ht="24" customHeight="1">
      <c r="A51" s="49" t="s">
        <v>58</v>
      </c>
      <c r="B51" s="48"/>
      <c r="C51" s="50"/>
      <c r="D51" s="48"/>
      <c r="E51" s="52">
        <v>0</v>
      </c>
      <c r="F51" s="56"/>
      <c r="G51" s="52">
        <v>0</v>
      </c>
    </row>
    <row r="52" spans="1:7" ht="24" customHeight="1" thickBot="1">
      <c r="A52" s="49" t="s">
        <v>59</v>
      </c>
      <c r="B52" s="48"/>
      <c r="C52" s="50"/>
      <c r="D52" s="48"/>
      <c r="E52" s="57">
        <f>SUM(E50:E51)</f>
        <v>41070662</v>
      </c>
      <c r="F52" s="56"/>
      <c r="G52" s="57">
        <f>SUM(G50:G51)</f>
        <v>14605012</v>
      </c>
    </row>
    <row r="53" spans="1:7" ht="24" customHeight="1" thickTop="1">
      <c r="A53" s="40"/>
      <c r="C53" s="50"/>
      <c r="E53" s="53"/>
      <c r="F53" s="53"/>
      <c r="G53" s="53"/>
    </row>
    <row r="54" spans="1:7" ht="24" customHeight="1">
      <c r="A54" s="28" t="s">
        <v>37</v>
      </c>
      <c r="C54" s="41">
        <v>10</v>
      </c>
    </row>
    <row r="55" spans="1:7" ht="24" customHeight="1" thickBot="1">
      <c r="A55" s="40" t="s">
        <v>121</v>
      </c>
      <c r="B55" s="23"/>
      <c r="C55" s="41"/>
      <c r="E55" s="63">
        <f>E52/121500000</f>
        <v>0.33803013991769548</v>
      </c>
      <c r="F55" s="64"/>
      <c r="G55" s="63">
        <f>G52/121500000</f>
        <v>0.12020586008230452</v>
      </c>
    </row>
    <row r="56" spans="1:7" ht="24" customHeight="1" thickTop="1">
      <c r="E56" s="60"/>
      <c r="F56" s="61"/>
      <c r="G56" s="60"/>
    </row>
    <row r="57" spans="1:7" ht="24" customHeight="1">
      <c r="A57" s="30" t="s">
        <v>13</v>
      </c>
      <c r="C57" s="62"/>
      <c r="E57" s="61"/>
      <c r="F57" s="61"/>
      <c r="G57" s="61"/>
    </row>
    <row r="58" spans="1:7" ht="24" customHeight="1">
      <c r="C58" s="62"/>
      <c r="E58" s="61"/>
      <c r="F58" s="61"/>
      <c r="G58" s="61"/>
    </row>
  </sheetData>
  <printOptions horizontalCentered="1"/>
  <pageMargins left="0.78" right="0.28000000000000003" top="0.78700000000000003" bottom="0.19" header="0.31496062992126" footer="0.31496062992126"/>
  <pageSetup paperSize="9" scale="90" fitToHeight="6" orientation="portrait" r:id="rId1"/>
  <rowBreaks count="1" manualBreakCount="1">
    <brk id="29" max="16383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7"/>
  <sheetViews>
    <sheetView showGridLines="0" view="pageBreakPreview" zoomScaleNormal="100" zoomScaleSheetLayoutView="100" workbookViewId="0">
      <selection activeCell="A9" sqref="A9"/>
    </sheetView>
  </sheetViews>
  <sheetFormatPr defaultColWidth="9.1796875" defaultRowHeight="24" customHeight="1"/>
  <cols>
    <col min="1" max="1" width="41" style="1" customWidth="1"/>
    <col min="2" max="2" width="15.7265625" style="1" customWidth="1"/>
    <col min="3" max="3" width="1.453125" style="1" customWidth="1"/>
    <col min="4" max="4" width="15.7265625" style="1" customWidth="1"/>
    <col min="5" max="5" width="1.453125" style="1" customWidth="1"/>
    <col min="6" max="6" width="15.7265625" style="1" customWidth="1"/>
    <col min="7" max="7" width="1.453125" style="19" customWidth="1"/>
    <col min="8" max="8" width="15.7265625" style="1" customWidth="1"/>
    <col min="9" max="9" width="1.453125" style="1" customWidth="1"/>
    <col min="10" max="10" width="16.453125" style="1" customWidth="1"/>
    <col min="11" max="11" width="9.1796875" style="1"/>
    <col min="12" max="12" width="22" style="1" customWidth="1"/>
    <col min="13" max="16384" width="9.1796875" style="1"/>
  </cols>
  <sheetData>
    <row r="1" spans="1:10" ht="24" customHeight="1">
      <c r="J1" s="2" t="s">
        <v>51</v>
      </c>
    </row>
    <row r="2" spans="1:10" ht="24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24" customHeight="1">
      <c r="A3" s="104" t="s">
        <v>80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24" customHeight="1">
      <c r="A4" s="104" t="s">
        <v>107</v>
      </c>
      <c r="B4" s="104"/>
      <c r="C4" s="104"/>
      <c r="D4" s="104"/>
      <c r="E4" s="104"/>
      <c r="F4" s="104"/>
      <c r="G4" s="104"/>
      <c r="H4" s="104"/>
      <c r="I4" s="104"/>
      <c r="J4" s="104"/>
    </row>
    <row r="5" spans="1:10" s="3" customFormat="1" ht="24" customHeight="1">
      <c r="A5" s="105" t="s">
        <v>1</v>
      </c>
      <c r="B5" s="105"/>
      <c r="C5" s="105"/>
      <c r="D5" s="105"/>
      <c r="E5" s="105"/>
      <c r="F5" s="105"/>
      <c r="G5" s="105"/>
      <c r="H5" s="105"/>
      <c r="I5" s="105"/>
      <c r="J5" s="105"/>
    </row>
    <row r="6" spans="1:10" s="3" customFormat="1" ht="24" customHeight="1">
      <c r="B6" s="3" t="s">
        <v>52</v>
      </c>
      <c r="F6" s="106" t="s">
        <v>53</v>
      </c>
      <c r="G6" s="106"/>
      <c r="H6" s="106"/>
    </row>
    <row r="7" spans="1:10" s="3" customFormat="1" ht="24" customHeight="1">
      <c r="A7" s="5"/>
      <c r="B7" s="3" t="s">
        <v>72</v>
      </c>
      <c r="F7" s="4" t="s">
        <v>54</v>
      </c>
      <c r="G7" s="4"/>
      <c r="H7" s="4"/>
    </row>
    <row r="8" spans="1:10" s="3" customFormat="1" ht="24" customHeight="1">
      <c r="A8" s="5"/>
      <c r="B8" s="22" t="s">
        <v>60</v>
      </c>
      <c r="D8" s="22" t="s">
        <v>25</v>
      </c>
      <c r="F8" s="22" t="s">
        <v>55</v>
      </c>
      <c r="G8" s="4"/>
      <c r="H8" s="22" t="s">
        <v>56</v>
      </c>
      <c r="J8" s="22" t="s">
        <v>57</v>
      </c>
    </row>
    <row r="9" spans="1:10" s="3" customFormat="1" ht="24" customHeight="1">
      <c r="A9" s="5"/>
      <c r="B9" s="4"/>
      <c r="D9" s="4"/>
      <c r="F9" s="4"/>
      <c r="G9" s="4"/>
      <c r="H9" s="4"/>
      <c r="J9" s="4"/>
    </row>
    <row r="10" spans="1:10" ht="24" customHeight="1">
      <c r="A10" s="6" t="s">
        <v>100</v>
      </c>
      <c r="B10" s="7">
        <v>121500000</v>
      </c>
      <c r="C10" s="7"/>
      <c r="D10" s="7">
        <v>233350000</v>
      </c>
      <c r="E10" s="7"/>
      <c r="F10" s="7">
        <v>12150000</v>
      </c>
      <c r="G10" s="8"/>
      <c r="H10" s="7">
        <v>166655244</v>
      </c>
      <c r="I10" s="7"/>
      <c r="J10" s="7">
        <f>SUM(B10:H10)</f>
        <v>533655244</v>
      </c>
    </row>
    <row r="11" spans="1:10" ht="24" customHeight="1">
      <c r="A11" s="9" t="s">
        <v>59</v>
      </c>
      <c r="B11" s="18">
        <v>0</v>
      </c>
      <c r="C11" s="8"/>
      <c r="D11" s="18">
        <v>0</v>
      </c>
      <c r="E11" s="8"/>
      <c r="F11" s="18">
        <v>0</v>
      </c>
      <c r="G11" s="8"/>
      <c r="H11" s="8">
        <f>SUM(PL!G52)</f>
        <v>14605012</v>
      </c>
      <c r="I11" s="7"/>
      <c r="J11" s="7">
        <f>SUM(B11:H11)</f>
        <v>14605012</v>
      </c>
    </row>
    <row r="12" spans="1:10" ht="24" customHeight="1">
      <c r="A12" s="9" t="s">
        <v>140</v>
      </c>
      <c r="B12" s="18">
        <v>0</v>
      </c>
      <c r="C12" s="7"/>
      <c r="D12" s="18">
        <v>0</v>
      </c>
      <c r="E12" s="7"/>
      <c r="F12" s="18">
        <v>0</v>
      </c>
      <c r="G12" s="8"/>
      <c r="H12" s="8">
        <v>-54675000</v>
      </c>
      <c r="I12" s="7"/>
      <c r="J12" s="7">
        <f>SUM(B12:H12)</f>
        <v>-54675000</v>
      </c>
    </row>
    <row r="13" spans="1:10" ht="24" customHeight="1" thickBot="1">
      <c r="A13" s="6" t="s">
        <v>101</v>
      </c>
      <c r="B13" s="10">
        <f>SUM(B10:B12)</f>
        <v>121500000</v>
      </c>
      <c r="C13" s="8"/>
      <c r="D13" s="10">
        <f>SUM(D10:D12)</f>
        <v>233350000</v>
      </c>
      <c r="E13" s="8"/>
      <c r="F13" s="10">
        <f>SUM(F10:F12)</f>
        <v>12150000</v>
      </c>
      <c r="G13" s="8"/>
      <c r="H13" s="10">
        <f>SUM(H10:H12)</f>
        <v>126585256</v>
      </c>
      <c r="I13" s="8"/>
      <c r="J13" s="10">
        <f>SUM(J10:J12)</f>
        <v>493585256</v>
      </c>
    </row>
    <row r="14" spans="1:10" ht="24" customHeight="1" thickTop="1">
      <c r="A14" s="9"/>
      <c r="B14" s="11"/>
      <c r="C14" s="11"/>
      <c r="D14" s="11"/>
      <c r="E14" s="11"/>
      <c r="F14" s="11"/>
      <c r="G14" s="20"/>
      <c r="H14" s="11"/>
      <c r="I14" s="11"/>
      <c r="J14" s="11"/>
    </row>
    <row r="15" spans="1:10" ht="24" customHeight="1">
      <c r="A15" s="6" t="s">
        <v>108</v>
      </c>
      <c r="B15" s="7">
        <v>121500000</v>
      </c>
      <c r="C15" s="7"/>
      <c r="D15" s="7">
        <v>233350000</v>
      </c>
      <c r="E15" s="7"/>
      <c r="F15" s="7">
        <v>12150000</v>
      </c>
      <c r="G15" s="8"/>
      <c r="H15" s="7">
        <v>141707438</v>
      </c>
      <c r="I15" s="7"/>
      <c r="J15" s="7">
        <f>SUM(B15:H15)</f>
        <v>508707438</v>
      </c>
    </row>
    <row r="16" spans="1:10" ht="24" customHeight="1">
      <c r="A16" s="9" t="s">
        <v>59</v>
      </c>
      <c r="B16" s="18">
        <v>0</v>
      </c>
      <c r="C16" s="8"/>
      <c r="D16" s="18">
        <v>0</v>
      </c>
      <c r="E16" s="8"/>
      <c r="F16" s="18">
        <v>0</v>
      </c>
      <c r="G16" s="8"/>
      <c r="H16" s="8">
        <f>PL!E52</f>
        <v>41070662</v>
      </c>
      <c r="I16" s="7"/>
      <c r="J16" s="7">
        <f>SUM(B16:H16)</f>
        <v>41070662</v>
      </c>
    </row>
    <row r="17" spans="1:10" ht="24" customHeight="1">
      <c r="A17" s="9" t="s">
        <v>140</v>
      </c>
      <c r="B17" s="18">
        <v>0</v>
      </c>
      <c r="C17" s="7"/>
      <c r="D17" s="18">
        <v>0</v>
      </c>
      <c r="E17" s="7"/>
      <c r="F17" s="18">
        <v>0</v>
      </c>
      <c r="G17" s="8"/>
      <c r="H17" s="8">
        <v>-54675000</v>
      </c>
      <c r="I17" s="7"/>
      <c r="J17" s="7">
        <f>SUM(B17:H17)</f>
        <v>-54675000</v>
      </c>
    </row>
    <row r="18" spans="1:10" ht="24" customHeight="1" thickBot="1">
      <c r="A18" s="6" t="s">
        <v>109</v>
      </c>
      <c r="B18" s="10">
        <f>SUM(B15:B17)</f>
        <v>121500000</v>
      </c>
      <c r="C18" s="8"/>
      <c r="D18" s="10">
        <f>SUM(D15:D17)</f>
        <v>233350000</v>
      </c>
      <c r="E18" s="8"/>
      <c r="F18" s="10">
        <f>SUM(F15:F17)</f>
        <v>12150000</v>
      </c>
      <c r="G18" s="8">
        <f>SUM(G15:G17)</f>
        <v>0</v>
      </c>
      <c r="H18" s="10">
        <f>SUM(H15:H17)</f>
        <v>128103100</v>
      </c>
      <c r="I18" s="8"/>
      <c r="J18" s="10">
        <f>SUM(J15:J17)</f>
        <v>495103100</v>
      </c>
    </row>
    <row r="19" spans="1:10" ht="24" customHeight="1" thickTop="1">
      <c r="A19" s="9"/>
      <c r="B19" s="11"/>
      <c r="C19" s="11"/>
      <c r="D19" s="11"/>
      <c r="E19" s="11"/>
      <c r="F19" s="11"/>
      <c r="G19" s="20"/>
      <c r="H19" s="11"/>
      <c r="I19" s="11"/>
      <c r="J19" s="11">
        <f>SUM(J18-BS!E69)</f>
        <v>0</v>
      </c>
    </row>
    <row r="20" spans="1:10" ht="24" customHeight="1">
      <c r="A20" s="9" t="s">
        <v>13</v>
      </c>
      <c r="B20" s="12"/>
      <c r="C20" s="13"/>
      <c r="D20" s="13"/>
      <c r="E20" s="13"/>
      <c r="F20" s="13"/>
      <c r="G20" s="13"/>
      <c r="H20" s="13"/>
    </row>
    <row r="21" spans="1:10" ht="24" customHeight="1">
      <c r="A21" s="14"/>
      <c r="B21" s="12"/>
      <c r="C21" s="13"/>
      <c r="D21" s="13"/>
      <c r="E21" s="13"/>
      <c r="F21" s="13"/>
      <c r="G21" s="13"/>
      <c r="H21" s="13"/>
    </row>
    <row r="22" spans="1:10" ht="24" customHeight="1">
      <c r="A22" s="15"/>
      <c r="B22" s="12"/>
      <c r="C22" s="13"/>
      <c r="D22" s="13"/>
      <c r="E22" s="13"/>
      <c r="F22" s="16"/>
      <c r="G22" s="13"/>
      <c r="H22" s="16"/>
    </row>
    <row r="29" spans="1:10" ht="24" customHeight="1">
      <c r="A29" s="11"/>
    </row>
    <row r="32" spans="1:10" ht="24" customHeight="1">
      <c r="A32" s="17"/>
      <c r="B32" s="17"/>
      <c r="C32" s="17"/>
      <c r="D32" s="17"/>
      <c r="E32" s="17"/>
      <c r="F32" s="17"/>
      <c r="G32" s="21"/>
      <c r="H32" s="17"/>
    </row>
    <row r="33" spans="1:8" ht="24" customHeight="1">
      <c r="A33" s="17"/>
      <c r="B33" s="17"/>
      <c r="C33" s="17"/>
      <c r="D33" s="17"/>
      <c r="E33" s="17"/>
      <c r="F33" s="17"/>
      <c r="G33" s="21"/>
      <c r="H33" s="17"/>
    </row>
    <row r="34" spans="1:8" ht="24" customHeight="1">
      <c r="A34" s="17"/>
      <c r="B34" s="17"/>
      <c r="C34" s="17"/>
      <c r="D34" s="17"/>
      <c r="E34" s="17"/>
      <c r="F34" s="17"/>
      <c r="G34" s="21"/>
      <c r="H34" s="17"/>
    </row>
    <row r="35" spans="1:8" ht="24" customHeight="1">
      <c r="A35" s="17"/>
      <c r="B35" s="17"/>
      <c r="C35" s="17"/>
      <c r="D35" s="17"/>
      <c r="E35" s="17"/>
      <c r="F35" s="17"/>
      <c r="G35" s="21"/>
      <c r="H35" s="17"/>
    </row>
    <row r="36" spans="1:8" ht="24" customHeight="1">
      <c r="A36" s="17"/>
      <c r="B36" s="17"/>
      <c r="C36" s="17"/>
      <c r="D36" s="17"/>
      <c r="E36" s="17"/>
      <c r="F36" s="17"/>
      <c r="G36" s="21"/>
      <c r="H36" s="17"/>
    </row>
    <row r="37" spans="1:8" ht="24" customHeight="1">
      <c r="A37" s="17"/>
      <c r="B37" s="17"/>
      <c r="C37" s="17"/>
      <c r="D37" s="17"/>
      <c r="E37" s="17"/>
      <c r="F37" s="17"/>
      <c r="G37" s="21"/>
      <c r="H37" s="17"/>
    </row>
    <row r="38" spans="1:8" ht="24" customHeight="1">
      <c r="A38" s="17"/>
      <c r="B38" s="17"/>
      <c r="C38" s="17"/>
      <c r="D38" s="17"/>
      <c r="E38" s="17"/>
      <c r="F38" s="17"/>
      <c r="G38" s="21"/>
      <c r="H38" s="17"/>
    </row>
    <row r="39" spans="1:8" ht="24" customHeight="1">
      <c r="A39" s="17"/>
      <c r="B39" s="17"/>
      <c r="C39" s="17"/>
      <c r="D39" s="17"/>
      <c r="E39" s="17"/>
      <c r="F39" s="17"/>
      <c r="G39" s="21"/>
      <c r="H39" s="17"/>
    </row>
    <row r="40" spans="1:8" ht="24" customHeight="1">
      <c r="A40" s="17"/>
      <c r="B40" s="17"/>
      <c r="C40" s="17"/>
      <c r="D40" s="17"/>
      <c r="E40" s="17"/>
      <c r="F40" s="17"/>
      <c r="G40" s="21"/>
      <c r="H40" s="17"/>
    </row>
    <row r="41" spans="1:8" ht="24" customHeight="1">
      <c r="A41" s="17"/>
      <c r="B41" s="17"/>
      <c r="C41" s="17"/>
      <c r="D41" s="17"/>
      <c r="E41" s="17"/>
      <c r="F41" s="17"/>
      <c r="G41" s="21"/>
      <c r="H41" s="17"/>
    </row>
    <row r="42" spans="1:8" ht="24" customHeight="1">
      <c r="A42" s="17"/>
      <c r="B42" s="17"/>
      <c r="C42" s="17"/>
      <c r="D42" s="17"/>
      <c r="E42" s="17"/>
      <c r="F42" s="17"/>
      <c r="G42" s="21"/>
      <c r="H42" s="17"/>
    </row>
    <row r="43" spans="1:8" ht="24" customHeight="1">
      <c r="A43" s="17"/>
      <c r="B43" s="17"/>
      <c r="C43" s="17"/>
      <c r="D43" s="17"/>
      <c r="E43" s="17"/>
      <c r="F43" s="17"/>
      <c r="G43" s="21"/>
      <c r="H43" s="17"/>
    </row>
    <row r="44" spans="1:8" ht="24" customHeight="1">
      <c r="A44" s="17"/>
      <c r="B44" s="17"/>
      <c r="C44" s="17"/>
      <c r="D44" s="17"/>
      <c r="E44" s="17"/>
      <c r="F44" s="17"/>
      <c r="G44" s="21"/>
      <c r="H44" s="17"/>
    </row>
    <row r="45" spans="1:8" ht="24" customHeight="1">
      <c r="A45" s="17"/>
      <c r="B45" s="17"/>
      <c r="C45" s="17"/>
      <c r="D45" s="17"/>
      <c r="E45" s="17"/>
      <c r="F45" s="17"/>
      <c r="G45" s="21"/>
      <c r="H45" s="17"/>
    </row>
    <row r="46" spans="1:8" ht="24" customHeight="1">
      <c r="A46" s="17"/>
      <c r="B46" s="17"/>
      <c r="C46" s="17"/>
      <c r="D46" s="17"/>
      <c r="E46" s="17"/>
      <c r="F46" s="17"/>
      <c r="G46" s="21"/>
      <c r="H46" s="17"/>
    </row>
    <row r="47" spans="1:8" ht="24" customHeight="1">
      <c r="A47" s="17"/>
      <c r="B47" s="17"/>
      <c r="C47" s="17"/>
      <c r="D47" s="17"/>
      <c r="E47" s="17"/>
      <c r="F47" s="17"/>
      <c r="G47" s="21"/>
      <c r="H47" s="17"/>
    </row>
    <row r="57" spans="1:8" ht="24" customHeight="1">
      <c r="A57" s="17"/>
      <c r="B57" s="17"/>
      <c r="C57" s="17"/>
      <c r="D57" s="17"/>
      <c r="E57" s="17"/>
      <c r="F57" s="17"/>
      <c r="G57" s="21"/>
      <c r="H57" s="17"/>
    </row>
    <row r="58" spans="1:8" ht="24" customHeight="1">
      <c r="A58" s="17"/>
      <c r="B58" s="17"/>
      <c r="C58" s="17"/>
      <c r="D58" s="17"/>
      <c r="E58" s="17"/>
      <c r="F58" s="17"/>
      <c r="G58" s="21"/>
      <c r="H58" s="17"/>
    </row>
    <row r="59" spans="1:8" ht="24" customHeight="1">
      <c r="A59" s="17"/>
      <c r="B59" s="17"/>
      <c r="C59" s="17"/>
      <c r="D59" s="17"/>
      <c r="E59" s="17"/>
      <c r="F59" s="17"/>
      <c r="G59" s="21"/>
      <c r="H59" s="17"/>
    </row>
    <row r="60" spans="1:8" ht="24" customHeight="1">
      <c r="A60" s="17"/>
      <c r="B60" s="17"/>
      <c r="C60" s="17"/>
      <c r="D60" s="17"/>
      <c r="E60" s="17"/>
      <c r="F60" s="17"/>
      <c r="G60" s="21"/>
      <c r="H60" s="17"/>
    </row>
    <row r="61" spans="1:8" ht="24" customHeight="1">
      <c r="A61" s="17"/>
      <c r="B61" s="17"/>
      <c r="C61" s="17"/>
      <c r="D61" s="17"/>
      <c r="E61" s="17"/>
      <c r="F61" s="17"/>
      <c r="G61" s="21"/>
      <c r="H61" s="17"/>
    </row>
    <row r="62" spans="1:8" ht="24" customHeight="1">
      <c r="A62" s="17"/>
      <c r="B62" s="17"/>
      <c r="C62" s="17"/>
      <c r="D62" s="17"/>
      <c r="E62" s="17"/>
      <c r="F62" s="17"/>
      <c r="G62" s="21"/>
      <c r="H62" s="17"/>
    </row>
    <row r="63" spans="1:8" ht="24" customHeight="1">
      <c r="A63" s="17"/>
      <c r="B63" s="17"/>
      <c r="C63" s="17"/>
      <c r="D63" s="17"/>
      <c r="E63" s="17"/>
      <c r="F63" s="17"/>
      <c r="G63" s="21"/>
      <c r="H63" s="17"/>
    </row>
    <row r="64" spans="1:8" ht="24" customHeight="1">
      <c r="A64" s="17"/>
      <c r="B64" s="17"/>
      <c r="C64" s="17"/>
      <c r="D64" s="17"/>
      <c r="E64" s="17"/>
      <c r="F64" s="17"/>
      <c r="G64" s="21"/>
      <c r="H64" s="17"/>
    </row>
    <row r="65" spans="1:8" ht="24" customHeight="1">
      <c r="A65" s="17"/>
      <c r="B65" s="17"/>
      <c r="C65" s="17"/>
      <c r="D65" s="17"/>
      <c r="E65" s="17"/>
      <c r="F65" s="17"/>
      <c r="G65" s="21"/>
      <c r="H65" s="17"/>
    </row>
    <row r="66" spans="1:8" ht="24" customHeight="1">
      <c r="A66" s="17"/>
      <c r="B66" s="17"/>
      <c r="C66" s="17"/>
      <c r="D66" s="17"/>
      <c r="E66" s="17"/>
      <c r="F66" s="17"/>
      <c r="G66" s="21"/>
      <c r="H66" s="17"/>
    </row>
    <row r="67" spans="1:8" ht="24" customHeight="1">
      <c r="A67" s="17"/>
      <c r="B67" s="17"/>
      <c r="C67" s="17"/>
      <c r="D67" s="17"/>
      <c r="E67" s="17"/>
      <c r="F67" s="17"/>
      <c r="G67" s="21"/>
      <c r="H67" s="11"/>
    </row>
  </sheetData>
  <mergeCells count="5">
    <mergeCell ref="A2:J2"/>
    <mergeCell ref="A3:J3"/>
    <mergeCell ref="A4:J4"/>
    <mergeCell ref="A5:J5"/>
    <mergeCell ref="F6:H6"/>
  </mergeCells>
  <printOptions horizontalCentered="1"/>
  <pageMargins left="0.71" right="0.36" top="0.78700000000000003" bottom="0.31496062992126" header="0.31496062992126" footer="0.31496062992126"/>
  <pageSetup paperSize="9" scale="73" orientation="portrait" r:id="rId1"/>
  <headerFooter>
    <oddFooter xml:space="preserve">&amp;R&amp;8                        
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2"/>
  <sheetViews>
    <sheetView showGridLines="0" view="pageBreakPreview" zoomScaleNormal="100" zoomScaleSheetLayoutView="100" workbookViewId="0">
      <selection activeCell="K55" sqref="K55"/>
    </sheetView>
  </sheetViews>
  <sheetFormatPr defaultColWidth="10.7265625" defaultRowHeight="24" customHeight="1"/>
  <cols>
    <col min="1" max="1" width="52.453125" style="30" customWidth="1"/>
    <col min="2" max="2" width="3.7265625" style="31" customWidth="1"/>
    <col min="3" max="3" width="6.1796875" style="30" customWidth="1"/>
    <col min="4" max="4" width="2.54296875" style="31" customWidth="1"/>
    <col min="5" max="5" width="16.26953125" style="31" customWidth="1"/>
    <col min="6" max="6" width="1.453125" style="31" customWidth="1"/>
    <col min="7" max="7" width="16.26953125" style="31" customWidth="1"/>
    <col min="8" max="8" width="10.7265625" style="31"/>
    <col min="9" max="9" width="12.453125" style="31" bestFit="1" customWidth="1"/>
    <col min="10" max="16384" width="10.7265625" style="31"/>
  </cols>
  <sheetData>
    <row r="1" spans="1:7" s="23" customFormat="1" ht="24" customHeight="1">
      <c r="B1" s="24"/>
      <c r="C1" s="25"/>
      <c r="D1" s="26"/>
      <c r="E1" s="26"/>
      <c r="F1" s="26"/>
      <c r="G1" s="27" t="s">
        <v>51</v>
      </c>
    </row>
    <row r="2" spans="1:7" s="23" customFormat="1" ht="24" customHeight="1">
      <c r="A2" s="28" t="s">
        <v>0</v>
      </c>
      <c r="B2" s="24"/>
      <c r="C2" s="25"/>
      <c r="D2" s="26"/>
      <c r="E2" s="26"/>
      <c r="F2" s="26"/>
      <c r="G2" s="26"/>
    </row>
    <row r="3" spans="1:7" s="23" customFormat="1" ht="24" customHeight="1">
      <c r="A3" s="28" t="s">
        <v>92</v>
      </c>
      <c r="B3" s="24"/>
      <c r="C3" s="25"/>
      <c r="D3" s="26"/>
      <c r="E3" s="26"/>
      <c r="F3" s="26"/>
      <c r="G3" s="26"/>
    </row>
    <row r="4" spans="1:7" s="23" customFormat="1" ht="24" customHeight="1">
      <c r="A4" s="28" t="s">
        <v>107</v>
      </c>
      <c r="B4" s="26"/>
      <c r="C4" s="25"/>
      <c r="D4" s="26"/>
      <c r="E4" s="26"/>
      <c r="F4" s="26"/>
      <c r="G4" s="26"/>
    </row>
    <row r="5" spans="1:7" s="23" customFormat="1" ht="24" customHeight="1">
      <c r="B5" s="26"/>
      <c r="C5" s="25"/>
      <c r="D5" s="26"/>
      <c r="E5" s="26"/>
      <c r="F5" s="26"/>
      <c r="G5" s="29" t="s">
        <v>1</v>
      </c>
    </row>
    <row r="6" spans="1:7" ht="24" customHeight="1">
      <c r="C6" s="32"/>
      <c r="E6" s="33">
        <v>2020</v>
      </c>
      <c r="F6" s="34"/>
      <c r="G6" s="33">
        <v>2019</v>
      </c>
    </row>
    <row r="7" spans="1:7" s="66" customFormat="1" ht="24" customHeight="1">
      <c r="A7" s="65" t="s">
        <v>62</v>
      </c>
      <c r="C7" s="67"/>
      <c r="E7" s="68"/>
      <c r="F7" s="68"/>
      <c r="G7" s="68"/>
    </row>
    <row r="8" spans="1:7" ht="24" customHeight="1">
      <c r="A8" s="30" t="s">
        <v>123</v>
      </c>
      <c r="C8" s="69"/>
      <c r="E8" s="53">
        <f>PL!E48</f>
        <v>52043533</v>
      </c>
      <c r="F8" s="60"/>
      <c r="G8" s="53">
        <f>PL!G48</f>
        <v>18213119</v>
      </c>
    </row>
    <row r="9" spans="1:7" ht="24" customHeight="1">
      <c r="A9" s="30" t="s">
        <v>124</v>
      </c>
      <c r="C9" s="69"/>
      <c r="E9" s="42"/>
      <c r="F9" s="70"/>
      <c r="G9" s="42"/>
    </row>
    <row r="10" spans="1:7" ht="24" customHeight="1">
      <c r="A10" s="30" t="s">
        <v>38</v>
      </c>
      <c r="C10" s="69"/>
      <c r="E10" s="42"/>
      <c r="F10" s="70"/>
      <c r="G10" s="42"/>
    </row>
    <row r="11" spans="1:7" ht="24" customHeight="1">
      <c r="A11" s="30" t="s">
        <v>39</v>
      </c>
      <c r="E11" s="53">
        <v>17061630</v>
      </c>
      <c r="F11" s="42"/>
      <c r="G11" s="53">
        <v>15611241</v>
      </c>
    </row>
    <row r="12" spans="1:7" ht="24" customHeight="1">
      <c r="A12" s="30" t="s">
        <v>96</v>
      </c>
      <c r="E12" s="42">
        <v>-10678</v>
      </c>
      <c r="F12" s="42"/>
      <c r="G12" s="42">
        <v>-340418</v>
      </c>
    </row>
    <row r="13" spans="1:7" ht="24" customHeight="1">
      <c r="A13" s="30" t="s">
        <v>129</v>
      </c>
      <c r="E13" s="42">
        <v>-408829</v>
      </c>
      <c r="F13" s="42"/>
      <c r="G13" s="42">
        <v>749916</v>
      </c>
    </row>
    <row r="14" spans="1:7" ht="24" customHeight="1">
      <c r="A14" s="30" t="s">
        <v>130</v>
      </c>
      <c r="E14" s="42">
        <v>-113468</v>
      </c>
      <c r="F14" s="42"/>
      <c r="G14" s="42">
        <v>-186346</v>
      </c>
    </row>
    <row r="15" spans="1:7" ht="24" customHeight="1">
      <c r="A15" s="45" t="s">
        <v>40</v>
      </c>
      <c r="E15" s="42">
        <v>4267097</v>
      </c>
      <c r="F15" s="42"/>
      <c r="G15" s="42">
        <v>10277514</v>
      </c>
    </row>
    <row r="16" spans="1:7" ht="24" customHeight="1">
      <c r="A16" s="30" t="s">
        <v>136</v>
      </c>
      <c r="E16" s="42">
        <v>-205020</v>
      </c>
      <c r="F16" s="42"/>
      <c r="G16" s="42">
        <v>-379866</v>
      </c>
    </row>
    <row r="17" spans="1:7" ht="24" customHeight="1">
      <c r="A17" s="30" t="s">
        <v>41</v>
      </c>
      <c r="E17" s="52">
        <v>-271743</v>
      </c>
      <c r="F17" s="42"/>
      <c r="G17" s="52">
        <v>-611007</v>
      </c>
    </row>
    <row r="18" spans="1:7" ht="24" customHeight="1">
      <c r="A18" s="30" t="s">
        <v>125</v>
      </c>
      <c r="E18" s="71"/>
      <c r="F18" s="71"/>
      <c r="G18" s="71"/>
    </row>
    <row r="19" spans="1:7" ht="24" customHeight="1">
      <c r="A19" s="30" t="s">
        <v>42</v>
      </c>
      <c r="E19" s="72">
        <f>SUM(E8:E17)</f>
        <v>72362522</v>
      </c>
      <c r="F19" s="72"/>
      <c r="G19" s="72">
        <f>SUM(G8:G17)</f>
        <v>43334153</v>
      </c>
    </row>
    <row r="20" spans="1:7" ht="24" customHeight="1">
      <c r="A20" s="30" t="s">
        <v>94</v>
      </c>
      <c r="E20" s="71"/>
      <c r="F20" s="71"/>
      <c r="G20" s="71"/>
    </row>
    <row r="21" spans="1:7" ht="24" customHeight="1">
      <c r="A21" s="30" t="s">
        <v>71</v>
      </c>
      <c r="E21" s="42">
        <v>-35006497</v>
      </c>
      <c r="F21" s="42"/>
      <c r="G21" s="42">
        <v>75939105</v>
      </c>
    </row>
    <row r="22" spans="1:7" ht="24" customHeight="1">
      <c r="A22" s="30" t="s">
        <v>43</v>
      </c>
      <c r="E22" s="42">
        <v>-10108953</v>
      </c>
      <c r="F22" s="42"/>
      <c r="G22" s="42">
        <v>1269356</v>
      </c>
    </row>
    <row r="23" spans="1:7" ht="24" customHeight="1">
      <c r="A23" s="30" t="s">
        <v>44</v>
      </c>
      <c r="E23" s="42">
        <v>-5878348</v>
      </c>
      <c r="F23" s="42"/>
      <c r="G23" s="42">
        <v>2903371</v>
      </c>
    </row>
    <row r="24" spans="1:7" ht="24" customHeight="1">
      <c r="A24" s="30" t="s">
        <v>45</v>
      </c>
      <c r="E24" s="42"/>
      <c r="F24" s="42"/>
      <c r="G24" s="42"/>
    </row>
    <row r="25" spans="1:7" ht="24" customHeight="1">
      <c r="A25" s="30" t="s">
        <v>85</v>
      </c>
      <c r="E25" s="42">
        <v>56835528</v>
      </c>
      <c r="F25" s="42"/>
      <c r="G25" s="42">
        <v>-92671178</v>
      </c>
    </row>
    <row r="26" spans="1:7" ht="24" customHeight="1">
      <c r="A26" s="30" t="s">
        <v>46</v>
      </c>
      <c r="E26" s="42">
        <v>5768129</v>
      </c>
      <c r="F26" s="42"/>
      <c r="G26" s="42">
        <v>-3206276</v>
      </c>
    </row>
    <row r="27" spans="1:7" ht="24" customHeight="1">
      <c r="A27" s="30" t="s">
        <v>104</v>
      </c>
      <c r="E27" s="52">
        <v>-1685327</v>
      </c>
      <c r="F27" s="42"/>
      <c r="G27" s="52">
        <v>-758952</v>
      </c>
    </row>
    <row r="28" spans="1:7" ht="24" customHeight="1">
      <c r="A28" s="30" t="s">
        <v>131</v>
      </c>
      <c r="E28" s="42">
        <f>SUM(E19:E27)</f>
        <v>82287054</v>
      </c>
      <c r="F28" s="72"/>
      <c r="G28" s="42">
        <f>SUM(G19:G27)</f>
        <v>26809579</v>
      </c>
    </row>
    <row r="29" spans="1:7" ht="24" customHeight="1">
      <c r="A29" s="73" t="s">
        <v>90</v>
      </c>
      <c r="B29" s="23"/>
      <c r="C29" s="69"/>
      <c r="E29" s="52">
        <v>-8585237</v>
      </c>
      <c r="F29" s="42"/>
      <c r="G29" s="52">
        <v>-733718</v>
      </c>
    </row>
    <row r="30" spans="1:7" ht="24" customHeight="1">
      <c r="A30" s="74" t="s">
        <v>126</v>
      </c>
      <c r="B30" s="23"/>
      <c r="C30" s="69"/>
      <c r="E30" s="52">
        <f>SUM(E28:E29)</f>
        <v>73701817</v>
      </c>
      <c r="F30" s="75"/>
      <c r="G30" s="52">
        <f>SUM(G28:G29)</f>
        <v>26075861</v>
      </c>
    </row>
    <row r="31" spans="1:7" ht="24" customHeight="1">
      <c r="A31" s="73"/>
      <c r="B31" s="23"/>
      <c r="C31" s="69"/>
    </row>
    <row r="32" spans="1:7" ht="24" customHeight="1">
      <c r="A32" s="73" t="s">
        <v>13</v>
      </c>
      <c r="B32" s="23"/>
      <c r="C32" s="69"/>
    </row>
    <row r="33" spans="1:7" s="23" customFormat="1" ht="24" customHeight="1">
      <c r="B33" s="24"/>
      <c r="C33" s="25"/>
      <c r="D33" s="26"/>
      <c r="E33" s="26"/>
      <c r="F33" s="26"/>
      <c r="G33" s="27" t="s">
        <v>51</v>
      </c>
    </row>
    <row r="34" spans="1:7" s="23" customFormat="1" ht="24" customHeight="1">
      <c r="A34" s="28" t="s">
        <v>0</v>
      </c>
      <c r="B34" s="24"/>
      <c r="C34" s="25"/>
      <c r="D34" s="26"/>
      <c r="E34" s="26"/>
      <c r="F34" s="26"/>
      <c r="G34" s="26"/>
    </row>
    <row r="35" spans="1:7" s="23" customFormat="1" ht="24" customHeight="1">
      <c r="A35" s="28" t="s">
        <v>93</v>
      </c>
      <c r="B35" s="24"/>
      <c r="C35" s="25"/>
      <c r="D35" s="26"/>
      <c r="E35" s="26"/>
      <c r="F35" s="26"/>
      <c r="G35" s="26"/>
    </row>
    <row r="36" spans="1:7" s="23" customFormat="1" ht="24" customHeight="1">
      <c r="A36" s="28" t="s">
        <v>107</v>
      </c>
      <c r="B36" s="26"/>
      <c r="C36" s="25"/>
      <c r="D36" s="26"/>
      <c r="E36" s="26"/>
      <c r="F36" s="26"/>
      <c r="G36" s="26"/>
    </row>
    <row r="37" spans="1:7" s="23" customFormat="1" ht="24" customHeight="1">
      <c r="B37" s="26"/>
      <c r="C37" s="25"/>
      <c r="D37" s="26"/>
      <c r="E37" s="26"/>
      <c r="F37" s="26"/>
      <c r="G37" s="29" t="s">
        <v>1</v>
      </c>
    </row>
    <row r="38" spans="1:7" ht="24" customHeight="1">
      <c r="C38" s="32"/>
      <c r="E38" s="33">
        <v>2020</v>
      </c>
      <c r="F38" s="34"/>
      <c r="G38" s="33">
        <v>2019</v>
      </c>
    </row>
    <row r="39" spans="1:7" ht="24" customHeight="1">
      <c r="A39" s="65" t="s">
        <v>61</v>
      </c>
      <c r="B39" s="66"/>
      <c r="C39" s="69"/>
      <c r="E39" s="61"/>
      <c r="F39" s="27"/>
      <c r="G39" s="61"/>
    </row>
    <row r="40" spans="1:7" ht="24" customHeight="1">
      <c r="A40" s="30" t="s">
        <v>138</v>
      </c>
      <c r="C40" s="69"/>
      <c r="E40" s="53">
        <v>-36684000</v>
      </c>
      <c r="F40" s="53"/>
      <c r="G40" s="53">
        <v>0</v>
      </c>
    </row>
    <row r="41" spans="1:7" ht="24" customHeight="1">
      <c r="A41" s="30" t="s">
        <v>106</v>
      </c>
      <c r="C41" s="69"/>
      <c r="E41" s="53">
        <v>-6298783</v>
      </c>
      <c r="F41" s="53"/>
      <c r="G41" s="53">
        <v>-14091300</v>
      </c>
    </row>
    <row r="42" spans="1:7" ht="24" customHeight="1">
      <c r="A42" s="30" t="s">
        <v>87</v>
      </c>
      <c r="C42" s="69"/>
      <c r="E42" s="53">
        <v>0</v>
      </c>
      <c r="F42" s="53"/>
      <c r="G42" s="53">
        <v>-554400</v>
      </c>
    </row>
    <row r="43" spans="1:7" ht="24" customHeight="1">
      <c r="A43" s="30" t="s">
        <v>91</v>
      </c>
      <c r="C43" s="69"/>
      <c r="E43" s="53">
        <v>376140</v>
      </c>
      <c r="F43" s="53"/>
      <c r="G43" s="53">
        <v>1796557</v>
      </c>
    </row>
    <row r="44" spans="1:7" s="76" customFormat="1" ht="24" customHeight="1">
      <c r="A44" s="50" t="s">
        <v>105</v>
      </c>
      <c r="C44" s="77"/>
      <c r="E44" s="53">
        <v>223393</v>
      </c>
      <c r="F44" s="53"/>
      <c r="G44" s="53">
        <v>483304</v>
      </c>
    </row>
    <row r="45" spans="1:7" ht="24" customHeight="1">
      <c r="A45" s="65" t="s">
        <v>103</v>
      </c>
      <c r="C45" s="69"/>
      <c r="E45" s="43">
        <f>SUM(E40:E44)</f>
        <v>-42383250</v>
      </c>
      <c r="F45" s="42"/>
      <c r="G45" s="43">
        <f>SUM(G40:G44)</f>
        <v>-12365839</v>
      </c>
    </row>
    <row r="46" spans="1:7" ht="24" customHeight="1">
      <c r="A46" s="65" t="s">
        <v>95</v>
      </c>
      <c r="B46" s="66"/>
      <c r="C46" s="69"/>
      <c r="E46" s="42"/>
      <c r="F46" s="42"/>
      <c r="G46" s="42"/>
    </row>
    <row r="47" spans="1:7" ht="24" customHeight="1">
      <c r="A47" s="30" t="s">
        <v>127</v>
      </c>
      <c r="B47" s="66"/>
      <c r="C47" s="69"/>
      <c r="E47" s="42">
        <v>-2558096</v>
      </c>
      <c r="F47" s="42"/>
      <c r="G47" s="42">
        <v>0</v>
      </c>
    </row>
    <row r="48" spans="1:7" ht="24" customHeight="1">
      <c r="A48" s="30" t="s">
        <v>97</v>
      </c>
      <c r="B48" s="66"/>
      <c r="C48" s="69"/>
      <c r="E48" s="42">
        <v>0</v>
      </c>
      <c r="F48" s="42"/>
      <c r="G48" s="42">
        <v>-1397595</v>
      </c>
    </row>
    <row r="49" spans="1:7" ht="24" customHeight="1">
      <c r="A49" s="30" t="s">
        <v>86</v>
      </c>
      <c r="B49" s="23"/>
      <c r="C49" s="69"/>
      <c r="D49" s="31">
        <v>0</v>
      </c>
      <c r="E49" s="42">
        <v>-54675000</v>
      </c>
      <c r="F49" s="42"/>
      <c r="G49" s="42">
        <v>-54675000</v>
      </c>
    </row>
    <row r="50" spans="1:7" ht="24" customHeight="1">
      <c r="A50" s="65" t="s">
        <v>47</v>
      </c>
      <c r="B50" s="23"/>
      <c r="C50" s="69"/>
      <c r="E50" s="43">
        <f>SUM(E47:E49)</f>
        <v>-57233096</v>
      </c>
      <c r="F50" s="42"/>
      <c r="G50" s="43">
        <f>SUM(G47:G49)</f>
        <v>-56072595</v>
      </c>
    </row>
    <row r="51" spans="1:7" ht="24" customHeight="1">
      <c r="A51" s="65" t="s">
        <v>98</v>
      </c>
      <c r="C51" s="69"/>
      <c r="E51" s="53">
        <f>E50+E45+E30</f>
        <v>-25914529</v>
      </c>
      <c r="F51" s="42"/>
      <c r="G51" s="53">
        <f>G50+G45+G30</f>
        <v>-42362573</v>
      </c>
    </row>
    <row r="52" spans="1:7" ht="24" customHeight="1">
      <c r="A52" s="30" t="s">
        <v>132</v>
      </c>
      <c r="C52" s="69"/>
      <c r="D52" s="69"/>
      <c r="E52" s="53">
        <v>-495986</v>
      </c>
      <c r="F52" s="53"/>
      <c r="G52" s="53">
        <v>-8634</v>
      </c>
    </row>
    <row r="53" spans="1:7" ht="24" customHeight="1">
      <c r="A53" s="74" t="s">
        <v>48</v>
      </c>
      <c r="B53" s="23"/>
      <c r="C53" s="69"/>
      <c r="E53" s="52">
        <f>SUM(BS!G11)</f>
        <v>162744016</v>
      </c>
      <c r="F53" s="42"/>
      <c r="G53" s="52">
        <v>198395426</v>
      </c>
    </row>
    <row r="54" spans="1:7" ht="24" customHeight="1" thickBot="1">
      <c r="A54" s="74" t="s">
        <v>49</v>
      </c>
      <c r="B54" s="23"/>
      <c r="C54" s="69"/>
      <c r="E54" s="57">
        <f>SUM(E51:E53)</f>
        <v>136333501</v>
      </c>
      <c r="F54" s="42"/>
      <c r="G54" s="57">
        <f>SUM(G51:G53)</f>
        <v>156024219</v>
      </c>
    </row>
    <row r="55" spans="1:7" ht="24" customHeight="1" thickTop="1">
      <c r="C55" s="69"/>
      <c r="E55" s="42">
        <f>E54-BS!E11</f>
        <v>0</v>
      </c>
      <c r="F55" s="42"/>
      <c r="G55" s="42"/>
    </row>
    <row r="56" spans="1:7" ht="24" customHeight="1">
      <c r="A56" s="65" t="s">
        <v>73</v>
      </c>
      <c r="C56" s="69"/>
      <c r="E56" s="70"/>
      <c r="F56" s="70"/>
      <c r="G56" s="70"/>
    </row>
    <row r="57" spans="1:7" ht="24" customHeight="1">
      <c r="A57" s="30" t="s">
        <v>74</v>
      </c>
      <c r="C57" s="69"/>
      <c r="E57" s="70"/>
      <c r="F57" s="70"/>
      <c r="G57" s="70"/>
    </row>
    <row r="58" spans="1:7" ht="24" customHeight="1">
      <c r="A58" s="30" t="s">
        <v>99</v>
      </c>
      <c r="C58" s="69"/>
      <c r="E58" s="70"/>
      <c r="F58" s="70"/>
      <c r="G58" s="70"/>
    </row>
    <row r="59" spans="1:7" ht="24" customHeight="1">
      <c r="A59" s="30" t="s">
        <v>82</v>
      </c>
      <c r="C59" s="69"/>
      <c r="E59" s="42">
        <v>2812164.46</v>
      </c>
      <c r="F59" s="70"/>
      <c r="G59" s="42">
        <v>-5159064</v>
      </c>
    </row>
    <row r="60" spans="1:7" ht="24" customHeight="1">
      <c r="A60" s="30" t="s">
        <v>128</v>
      </c>
      <c r="C60" s="69"/>
      <c r="E60" s="42">
        <v>3290000</v>
      </c>
      <c r="F60" s="70"/>
      <c r="G60" s="42">
        <v>0</v>
      </c>
    </row>
    <row r="61" spans="1:7" ht="24" customHeight="1">
      <c r="C61" s="69"/>
      <c r="E61" s="70"/>
      <c r="F61" s="70"/>
      <c r="G61" s="70"/>
    </row>
    <row r="62" spans="1:7" ht="24" customHeight="1">
      <c r="A62" s="73" t="s">
        <v>50</v>
      </c>
      <c r="B62" s="23"/>
      <c r="C62" s="69"/>
    </row>
  </sheetData>
  <printOptions horizontalCentered="1"/>
  <pageMargins left="0.78" right="0.28000000000000003" top="0.78700000000000003" bottom="0.19" header="0.31496062992126" footer="0.31496062992126"/>
  <pageSetup paperSize="9" scale="90" fitToHeight="6" orientation="portrait" r:id="rId1"/>
  <rowBreaks count="1" manualBreakCount="1">
    <brk id="32" max="16383" man="1"/>
  </row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BS</vt:lpstr>
      <vt:lpstr>PL</vt:lpstr>
      <vt:lpstr>CE</vt:lpstr>
      <vt:lpstr>CF</vt:lpstr>
      <vt:lpstr>BS!Print_Area</vt:lpstr>
      <vt:lpstr>CE!Print_Area</vt:lpstr>
      <vt:lpstr>CF!Print_Area</vt:lpstr>
      <vt:lpstr>PL!Print_Area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&amp; Young</dc:creator>
  <cp:lastModifiedBy>Surawadee Leethaweekul</cp:lastModifiedBy>
  <cp:lastPrinted>2020-11-03T02:29:35Z</cp:lastPrinted>
  <dcterms:created xsi:type="dcterms:W3CDTF">2011-05-02T09:04:56Z</dcterms:created>
  <dcterms:modified xsi:type="dcterms:W3CDTF">2020-11-12T08:43:12Z</dcterms:modified>
</cp:coreProperties>
</file>