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2021-07-20 recovery\SET\SETLINK SUBMIT 2021-Q3\"/>
    </mc:Choice>
  </mc:AlternateContent>
  <xr:revisionPtr revIDLastSave="0" documentId="8_{051A76D9-CB8F-4AED-BB97-5877E3B04DD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S" sheetId="4" r:id="rId1"/>
    <sheet name="PL" sheetId="5" r:id="rId2"/>
    <sheet name="CE" sheetId="2" r:id="rId3"/>
    <sheet name="CF " sheetId="6" r:id="rId4"/>
  </sheets>
  <definedNames>
    <definedName name="_xlnm.Print_Area" localSheetId="0">BS!$A$1:$G$76</definedName>
    <definedName name="_xlnm.Print_Area" localSheetId="2">CE!$A$1:$K$21</definedName>
    <definedName name="_xlnm.Print_Area" localSheetId="3">'CF '!$A$1:$F$62</definedName>
    <definedName name="_xlnm.Print_Area" localSheetId="1">PL!$A$1:$F$58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6" l="1"/>
  <c r="F46" i="6" l="1"/>
  <c r="D46" i="6"/>
  <c r="D50" i="6" l="1"/>
  <c r="E46" i="4" l="1"/>
  <c r="F40" i="5" l="1"/>
  <c r="D54" i="6" l="1"/>
  <c r="F45" i="5" l="1"/>
  <c r="F46" i="5" s="1"/>
  <c r="F48" i="5" s="1"/>
  <c r="F50" i="5"/>
  <c r="F16" i="5"/>
  <c r="F11" i="5"/>
  <c r="F52" i="5" l="1"/>
  <c r="I11" i="2"/>
  <c r="F17" i="5"/>
  <c r="F19" i="5" s="1"/>
  <c r="F21" i="5" s="1"/>
  <c r="F23" i="5" s="1"/>
  <c r="F8" i="6"/>
  <c r="F50" i="6" l="1"/>
  <c r="G13" i="2" l="1"/>
  <c r="G18" i="2"/>
  <c r="E66" i="4" s="1"/>
  <c r="E18" i="2"/>
  <c r="E64" i="4" s="1"/>
  <c r="C18" i="2"/>
  <c r="E63" i="4" s="1"/>
  <c r="G67" i="4" l="1"/>
  <c r="G66" i="4"/>
  <c r="G46" i="4"/>
  <c r="G42" i="4"/>
  <c r="E42" i="4"/>
  <c r="E47" i="4" s="1"/>
  <c r="G22" i="4"/>
  <c r="E22" i="4"/>
  <c r="G16" i="4"/>
  <c r="E16" i="4"/>
  <c r="G47" i="4" l="1"/>
  <c r="E23" i="4"/>
  <c r="G23" i="4"/>
  <c r="G68" i="4"/>
  <c r="G69" i="4" l="1"/>
  <c r="G70" i="4" s="1"/>
  <c r="F55" i="5" l="1"/>
  <c r="D45" i="5"/>
  <c r="D16" i="5"/>
  <c r="F20" i="6" l="1"/>
  <c r="K12" i="2"/>
  <c r="K10" i="2"/>
  <c r="F32" i="6" l="1"/>
  <c r="F51" i="6" s="1"/>
  <c r="F55" i="6" s="1"/>
  <c r="F26" i="5"/>
  <c r="D11" i="5" l="1"/>
  <c r="D17" i="5" s="1"/>
  <c r="D19" i="5" s="1"/>
  <c r="D21" i="5" s="1"/>
  <c r="D40" i="5"/>
  <c r="D46" i="5" s="1"/>
  <c r="D48" i="5" s="1"/>
  <c r="K11" i="2" l="1"/>
  <c r="D50" i="5" l="1"/>
  <c r="D52" i="5" s="1"/>
  <c r="D55" i="5" s="1"/>
  <c r="D8" i="6"/>
  <c r="D20" i="6" s="1"/>
  <c r="D28" i="6" s="1"/>
  <c r="D32" i="6" s="1"/>
  <c r="D51" i="6" s="1"/>
  <c r="D55" i="6" s="1"/>
  <c r="D56" i="6" s="1"/>
  <c r="K17" i="2"/>
  <c r="D23" i="5" l="1"/>
  <c r="I16" i="2"/>
  <c r="I18" i="2" s="1"/>
  <c r="I13" i="2"/>
  <c r="E13" i="2"/>
  <c r="C13" i="2"/>
  <c r="E67" i="4" l="1"/>
  <c r="E68" i="4" s="1"/>
  <c r="E69" i="4" s="1"/>
  <c r="D26" i="5"/>
  <c r="K16" i="2"/>
  <c r="E70" i="4" l="1"/>
  <c r="K15" i="2" l="1"/>
  <c r="K18" i="2" s="1"/>
  <c r="K19" i="2" s="1"/>
  <c r="K13" i="2"/>
</calcChain>
</file>

<file path=xl/sharedStrings.xml><?xml version="1.0" encoding="utf-8"?>
<sst xmlns="http://schemas.openxmlformats.org/spreadsheetml/2006/main" count="213" uniqueCount="146">
  <si>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</si>
  <si>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</si>
  <si>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</si>
  <si>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</si>
  <si>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</si>
  <si>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</si>
  <si>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</si>
  <si>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</si>
  <si>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</si>
  <si>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</si>
  <si>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</si>
  <si>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</si>
  <si>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</si>
  <si>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</si>
  <si>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</si>
  <si>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</si>
  <si>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</si>
  <si>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</si>
  <si>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</si>
  <si>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</si>
  <si>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</si>
  <si>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</si>
  <si>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</si>
  <si>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</si>
  <si>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</si>
  <si>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</si>
  <si>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</si>
  <si>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</si>
  <si>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</si>
  <si>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</si>
  <si>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</si>
  <si>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</si>
  <si>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</si>
  <si>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</si>
  <si>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</si>
  <si>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</si>
  <si>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</si>
  <si>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</si>
  <si>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</si>
  <si>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</si>
  <si>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</si>
  <si>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</si>
  <si>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</si>
  <si>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</si>
  <si>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</si>
  <si>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</si>
  <si>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</si>
  <si>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</si>
  <si>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</si>
  <si>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</si>
  <si>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</si>
  <si>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</si>
  <si>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</si>
  <si>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</si>
  <si>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</si>
  <si>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</si>
  <si>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</si>
  <si>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</si>
  <si>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</si>
  <si>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</si>
  <si>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</si>
  <si>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</si>
  <si>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</si>
  <si>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</si>
  <si>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 xml:space="preserve">   สำหรับเงินสดและรายการเทียบเท่าเงินสด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</si>
  <si>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</si>
  <si>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</si>
  <si>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</si>
  <si>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</si>
  <si>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</si>
  <si>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</si>
  <si>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</si>
  <si>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</si>
  <si>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</si>
  <si>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</si>
  <si>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</si>
  <si>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รายการที่ไม่ใช่เงินสด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</si>
  <si>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</si>
  <si>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</si>
  <si>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</si>
  <si>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</si>
  <si>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</si>
  <si>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</si>
  <si>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</si>
  <si>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เงินปันผลจ่าย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</si>
  <si>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</si>
  <si>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</si>
  <si>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</si>
  <si>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</si>
  <si>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</si>
  <si>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กำไรขาดทุนเบ็ดเสร็จรวมสำหรับงวด 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</si>
  <si>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</si>
  <si>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</si>
  <si>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>เงินสดและรายการเทียบเท่าเงินสดลดลงสุทธิ</t>
  </si>
  <si>
    <t>รายได้จากการขายและบริการ</t>
  </si>
  <si>
    <t>ค่าใช้จ่ายในการขายและจัดจำหน่าย</t>
  </si>
  <si>
    <t>เงินสดสุทธิใช้ไปในกิจกรรมลงทุน</t>
  </si>
  <si>
    <t xml:space="preserve">   จ่ายผลประโยชน์ระยะยาวของพนักงาน</t>
  </si>
  <si>
    <t>เงินสดรับจากดอกเบี้ย</t>
  </si>
  <si>
    <t>ยอดคงเหลือ ณ วันที่ 1 มกราคม 2563</t>
  </si>
  <si>
    <t>ยอดคงเหลือ ณ วันที่ 30 กันยายน 2563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</si>
  <si>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</si>
  <si>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</si>
  <si>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</si>
  <si>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หนี้สินตามสัญญาเช่า - สุทธิจากส่วนที่ถึงกำหนดชำระภายในหนึ่งปี</t>
  </si>
  <si>
    <t>กำไรก่อนภาษีเงินได้</t>
  </si>
  <si>
    <t>ค่าใช้จ่ายภาษีเงินได้</t>
  </si>
  <si>
    <t>กำไรสำหรับงวด</t>
  </si>
  <si>
    <t>กำไรต่อหุ้นขั้นพื้นฐาน</t>
  </si>
  <si>
    <t>ทุนที่ออก</t>
  </si>
  <si>
    <t>กำไรก่อนภาษี</t>
  </si>
  <si>
    <t>รายการปรับกระทบยอดกำไรก่อนภาษีเป็นเงินสดรับ (จ่าย)</t>
  </si>
  <si>
    <t>ชำระหนี้สินตามสัญญาเช่า</t>
  </si>
  <si>
    <t>เงินสดสุทธิจากกิจกรรมดำเนินงาน</t>
  </si>
  <si>
    <t xml:space="preserve">   รายการปรับลดสินค้าคงเหลือเป็นมูลค่าสุทธิที่จะได้รับ (โอนกลับ)</t>
  </si>
  <si>
    <t xml:space="preserve">   กำไรจากการจำหน่ายเครื่องจักรและอุปกรณ์</t>
  </si>
  <si>
    <t xml:space="preserve">   กำไรจากอัตราแลกเปลี่ยนที่ยังไม่เกิดขึ้นจริง</t>
  </si>
  <si>
    <t>เงินสดจากกิจกรรมดำเนินงาน</t>
  </si>
  <si>
    <t>ขาดทุนจากอัตราแลกเปลี่ยนที่ยังไม่เกิดขึ้นจริง</t>
  </si>
  <si>
    <t>สินทรัพย์ทางการเงินหมุนเวียนอื่น - เงินฝากประจำ</t>
  </si>
  <si>
    <t>สำหรับงวดเก้าเดือนสิ้นสุดวันที่ 30 กันยายน 2564</t>
  </si>
  <si>
    <t>ยอดคงเหลือ ณ วันที่ 1 มกราคม 2564</t>
  </si>
  <si>
    <t>ยอดคงเหลือ ณ วันที่ 30 กันยายน 2564</t>
  </si>
  <si>
    <t>สำหรับงวดสามเดือนสิ้นสุดวันที่ 30 กันยายน 2564</t>
  </si>
  <si>
    <t>ณ วันที่ 30 กันยายน 2564</t>
  </si>
  <si>
    <t>30 กันยายน 2564</t>
  </si>
  <si>
    <t>31 ธันวาคม 2563</t>
  </si>
  <si>
    <t>หนี้สินทางการเงินหมุนเวียนอื่น - สัญญาซื้อขาย</t>
  </si>
  <si>
    <t xml:space="preserve">   เงินตราต่างประเทศล่วงหน้า</t>
  </si>
  <si>
    <t>กำไรจากกิจกรรมดำเนินงาน</t>
  </si>
  <si>
    <t>ต้นทุนทางการเงิน</t>
  </si>
  <si>
    <t>เงินปันผลจ่าย (หมายเหตุ 9)</t>
  </si>
  <si>
    <t xml:space="preserve">   จ่ายดอกเบี้ย</t>
  </si>
  <si>
    <t>สินทรัพย์ทางการเงินหมุนเวียนอื่น - เงินฝากประจำเพิ่มขึ้น</t>
  </si>
  <si>
    <t>เงินสดจ่ายสำหรับส่วนปรับปรุงอาคาร เครื่องจักรและอุปกรณ์</t>
  </si>
  <si>
    <t xml:space="preserve">   เจ้าหนี้จากการซื้อทรัพย์สิน</t>
  </si>
  <si>
    <t xml:space="preserve">   สินทรัพย์ภายใต้สัญญาเช่า</t>
  </si>
  <si>
    <t xml:space="preserve">   โอนกลับผลขาดทุนด้านเครดิตที่คาดว่าจะเกิดขึ้น</t>
  </si>
  <si>
    <t xml:space="preserve">   ขาดทุนจากการปรับมูลค่ายุติธรรมของสัญญาซื้อขายเงินตราต่างประเทศล่วงหน้า</t>
  </si>
  <si>
    <t>กำไรจากการดำเนินงานก่อนการเปลี่ยนแปลงในสินทรัพย์และหนี้สินดำเนินงาน</t>
  </si>
  <si>
    <t xml:space="preserve">   ต้นทุนทางการเงิน</t>
  </si>
  <si>
    <t>กำไร (ขาดทุน) จากกิจกรรมดำเนินงาน</t>
  </si>
  <si>
    <t>กำไร (ขาดทุน) ก่อนภาษีเงินได้</t>
  </si>
  <si>
    <t>กำไร (ขาดทุน) สำหรับงวด</t>
  </si>
  <si>
    <t>กำไร (ขาดทุน) ต่อหุ้นขั้นพื้นฐาน</t>
  </si>
  <si>
    <t>รายได้ (ค่าใช้จ่าย) ภาษีเงินได้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</si>
</sst>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0000"/>
    <numFmt numFmtId="173" formatCode="&quot;RD$&quot;#,##0.00_);[Red]\(&quot;RD$&quot;#,##0.00\)"/>
    <numFmt numFmtId="174" formatCode="&quot;RD$&quot;#,##0_);[Red]\(&quot;RD$&quot;#,##0\)"/>
    <numFmt numFmtId="175" formatCode="\t&quot;$&quot;#,##0.00_);\(\t&quot;$&quot;#,##0.00\)"/>
    <numFmt numFmtId="176" formatCode="_(* #,##0.00_);_(* \(#,##0.00\);_(* \-??_);_(@_)"/>
    <numFmt numFmtId="177" formatCode="\t#,##0_);[Red]\(\t#,##0\)"/>
    <numFmt numFmtId="178" formatCode="\t#,##0_);[Red]&quot;(t&quot;#,##0\)"/>
    <numFmt numFmtId="179" formatCode="General_)"/>
    <numFmt numFmtId="180" formatCode="_ * #\!\,##0_ ;_ * &quot;\&quot;\!\-#\!\,##0_ ;_ * &quot;-&quot;_ ;_ @_ "/>
    <numFmt numFmtId="181" formatCode="0.0000"/>
    <numFmt numFmtId="182" formatCode="0.0000000"/>
    <numFmt numFmtId="183" formatCode="0.00000%"/>
    <numFmt numFmtId="184" formatCode="0.000"/>
    <numFmt numFmtId="185" formatCode="#,##0.0_);\(#,##0.0\)"/>
    <numFmt numFmtId="186" formatCode="_-&quot;$&quot;* #,##0_-;\-&quot;$&quot;* #,##0_-;_-&quot;$&quot;* &quot;-&quot;_-;_-@_-"/>
    <numFmt numFmtId="187" formatCode="_(* #,##0.000_);_(* \(#,##0.000\);_(* &quot;-&quot;??_);_(@_)"/>
    <numFmt numFmtId="188" formatCode="&quot;£&quot;#,##0.00;[Red]\-&quot;£&quot;#,##0.00"/>
    <numFmt numFmtId="189" formatCode="\t&quot;฿&quot;#,##0.00_);[Red]\(\t&quot;฿&quot;#,##0.00\)"/>
    <numFmt numFmtId="190" formatCode="[$฿-41E]#,##0;[Red]\-[$฿-41E]#,##0"/>
    <numFmt numFmtId="191" formatCode="[$-1070000]d/m/yy;@"/>
    <numFmt numFmtId="192" formatCode="0.0%"/>
    <numFmt numFmtId="193" formatCode="_-* #,##0.00\ _F_-;\-* #,##0.00\ _F_-;_-* &quot;-&quot;??\ _F_-;_-@_-"/>
    <numFmt numFmtId="194" formatCode="B1d/mmm/yy"/>
    <numFmt numFmtId="195" formatCode="#,##0.00\ &quot;F&quot;;\-#,##0.00\ &quot;F&quot;"/>
    <numFmt numFmtId="196" formatCode="&quot;ผ&quot;#,##0.00_);[Red]\(&quot;ผ&quot;#,##0.00\)"/>
    <numFmt numFmtId="197" formatCode="dd\-mmm\-yy_)"/>
    <numFmt numFmtId="198" formatCode="0.000000%"/>
    <numFmt numFmtId="199" formatCode="_([$€]* #,##0.00_);_([$€]* \(#,##0.00\);_([$€]* &quot;-&quot;??_);_(@_)"/>
    <numFmt numFmtId="200" formatCode="00"/>
    <numFmt numFmtId="201" formatCode="#,##0.0_);[Red]\(#,##0.0\)"/>
    <numFmt numFmtId="202" formatCode="_-* #,##0.00_-;_-* #,##0.00\-;_-* &quot;-&quot;??_-;_-@_-"/>
    <numFmt numFmtId="203" formatCode="&quot;?&quot;#,##0.00;[Red]\-&quot;?&quot;#,##0.00"/>
    <numFmt numFmtId="204" formatCode="0.00_)"/>
    <numFmt numFmtId="205" formatCode="0.0\x"/>
    <numFmt numFmtId="206" formatCode="0%_);\(0%\)"/>
    <numFmt numFmtId="207" formatCode="#,##0.000"/>
    <numFmt numFmtId="208" formatCode="\+0.00%;[Red]\-0.00%"/>
    <numFmt numFmtId="209" formatCode="_(* #,##0.0000_);_(* \(#,##0.0000\);_(* &quot;-&quot;??_);_(@_)"/>
    <numFmt numFmtId="210" formatCode="&quot;฿&quot;\t#,##0.00_);\(&quot;฿&quot;\t#,##0.00\)"/>
    <numFmt numFmtId="211" formatCode="_-&quot;\&quot;* #,##0.00_-;\-&quot;\&quot;* #,##0.00_-;_-&quot;\&quot;* &quot;-&quot;??_-;_-@_-"/>
    <numFmt numFmtId="212" formatCode="_-* #,##0.0_-;\-* #,##0.0_-;_-* &quot;-&quot;??_-;_-@_-"/>
    <numFmt numFmtId="213" formatCode="_-* #,##0\ _F_-;\-* #,##0\ _F_-;_-* &quot;-&quot;\ _F_-;_-@_-"/>
    <numFmt numFmtId="214" formatCode="_ &quot;\&quot;* #,##0_ ;_ &quot;\&quot;* &quot;\&quot;&quot;\&quot;&quot;\&quot;&quot;\&quot;\-#,##0_ ;_ &quot;\&quot;* &quot;-&quot;_ ;_ @_ "/>
    <numFmt numFmtId="215" formatCode="&quot;\&quot;#,##0;&quot;\&quot;\-#,##0"/>
    <numFmt numFmtId="216" formatCode="_-* #&quot;\&quot;&quot;\&quot;\!\!\!\,##0_-;&quot;\&quot;&quot;\&quot;&quot;\&quot;\!\!\!\-* #&quot;\&quot;&quot;\&quot;\!\!\!\,##0_-;_-* &quot;-&quot;_-;_-@_-"/>
    <numFmt numFmtId="217" formatCode="_-* #,##0.00\ _€_-;\-* #,##0.00\ _€_-;_-* &quot;-&quot;??\ _€_-;_-@_-"/>
  </numFmts>
  <fonts count="2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8" tint="0.59999389629810485"/>
      <name val="Angsana New"/>
      <family val="1"/>
    </font>
    <font>
      <sz val="16"/>
      <color theme="1"/>
      <name val="Angsana New"/>
      <family val="1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01">
    <xf numFmtId="0" fontId="0" fillId="0" borderId="0"/>
    <xf numFmtId="0" fontId="8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6" applyNumberFormat="0" applyAlignment="0" applyProtection="0">
      <alignment vertical="center"/>
    </xf>
    <xf numFmtId="173" fontId="30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>
      <alignment vertical="center"/>
    </xf>
    <xf numFmtId="40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horizontal="center" vertical="top"/>
    </xf>
    <xf numFmtId="0" fontId="39" fillId="0" borderId="20" applyNumberFormat="0" applyFill="0" applyAlignment="0" applyProtection="0">
      <alignment vertical="center"/>
    </xf>
    <xf numFmtId="38" fontId="40" fillId="0" borderId="0" applyFont="0" applyFill="0" applyBorder="0" applyAlignment="0" applyProtection="0"/>
    <xf numFmtId="170" fontId="41" fillId="0" borderId="0" applyFont="0" applyFill="0" applyBorder="0" applyAlignment="0" applyProtection="0">
      <alignment vertical="center"/>
    </xf>
    <xf numFmtId="174" fontId="30" fillId="0" borderId="0" applyFont="0" applyFill="0" applyBorder="0" applyAlignment="0" applyProtection="0"/>
    <xf numFmtId="0" fontId="42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3" fillId="0" borderId="0" applyFont="0" applyFill="0" applyBorder="0" applyAlignment="0" applyProtection="0">
      <protection hidden="1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70" fontId="44" fillId="0" borderId="0" applyBorder="0"/>
    <xf numFmtId="175" fontId="44" fillId="0" borderId="0" applyBorder="0"/>
    <xf numFmtId="170" fontId="44" fillId="0" borderId="0" applyBorder="0"/>
    <xf numFmtId="170" fontId="44" fillId="0" borderId="0" applyBorder="0"/>
    <xf numFmtId="170" fontId="44" fillId="0" borderId="0" applyBorder="0"/>
    <xf numFmtId="170" fontId="30" fillId="0" borderId="0" applyBorder="0"/>
    <xf numFmtId="170" fontId="30" fillId="0" borderId="0" applyBorder="0"/>
    <xf numFmtId="170" fontId="30" fillId="0" borderId="0" applyBorder="0"/>
    <xf numFmtId="170" fontId="30" fillId="0" borderId="0" applyBorder="0"/>
    <xf numFmtId="170" fontId="30" fillId="0" borderId="0" applyBorder="0"/>
    <xf numFmtId="170" fontId="44" fillId="0" borderId="0" applyBorder="0"/>
    <xf numFmtId="170" fontId="44" fillId="0" borderId="0" applyBorder="0"/>
    <xf numFmtId="170" fontId="30" fillId="0" borderId="0" applyBorder="0"/>
    <xf numFmtId="170" fontId="30" fillId="0" borderId="0" applyBorder="0"/>
    <xf numFmtId="170" fontId="30" fillId="0" borderId="0" applyBorder="0"/>
    <xf numFmtId="176" fontId="44" fillId="0" borderId="0" applyBorder="0"/>
    <xf numFmtId="170" fontId="44" fillId="0" borderId="0" applyBorder="0"/>
    <xf numFmtId="170" fontId="44" fillId="0" borderId="0" applyBorder="0"/>
    <xf numFmtId="170" fontId="30" fillId="0" borderId="0" applyBorder="0"/>
    <xf numFmtId="170" fontId="30" fillId="0" borderId="0" applyBorder="0"/>
    <xf numFmtId="170" fontId="44" fillId="0" borderId="0" applyBorder="0"/>
    <xf numFmtId="170" fontId="44" fillId="0" borderId="0" applyBorder="0"/>
    <xf numFmtId="170" fontId="44" fillId="0" borderId="0" applyBorder="0"/>
    <xf numFmtId="170" fontId="30" fillId="0" borderId="0" applyBorder="0"/>
    <xf numFmtId="170" fontId="27" fillId="0" borderId="0" applyFont="0" applyFill="0" applyBorder="0" applyAlignment="0" applyProtection="0">
      <alignment vertical="center"/>
    </xf>
    <xf numFmtId="0" fontId="31" fillId="0" borderId="0"/>
    <xf numFmtId="0" fontId="26" fillId="0" borderId="0"/>
    <xf numFmtId="37" fontId="45" fillId="0" borderId="0"/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46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47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0" fontId="48" fillId="0" borderId="0"/>
    <xf numFmtId="0" fontId="49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50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9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63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63" fillId="0" borderId="0"/>
    <xf numFmtId="0" fontId="63" fillId="0" borderId="0"/>
    <xf numFmtId="0" fontId="48" fillId="0" borderId="0"/>
    <xf numFmtId="0" fontId="47" fillId="0" borderId="0"/>
    <xf numFmtId="172" fontId="27" fillId="0" borderId="0" applyFont="0" applyFill="0" applyBorder="0" applyAlignment="0" applyProtection="0">
      <alignment vertical="center"/>
    </xf>
    <xf numFmtId="0" fontId="63" fillId="0" borderId="0"/>
    <xf numFmtId="0" fontId="47" fillId="0" borderId="0"/>
    <xf numFmtId="0" fontId="46" fillId="0" borderId="0"/>
    <xf numFmtId="0" fontId="63" fillId="0" borderId="0"/>
    <xf numFmtId="0" fontId="63" fillId="0" borderId="0"/>
    <xf numFmtId="0" fontId="63" fillId="0" borderId="0"/>
    <xf numFmtId="0" fontId="48" fillId="0" borderId="0"/>
    <xf numFmtId="0" fontId="47" fillId="0" borderId="0"/>
    <xf numFmtId="0" fontId="46" fillId="0" borderId="0"/>
    <xf numFmtId="17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>
      <alignment vertical="center"/>
    </xf>
    <xf numFmtId="0" fontId="4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72" fontId="31" fillId="0" borderId="0" applyFill="0" applyBorder="0" applyAlignment="0" applyProtection="0"/>
    <xf numFmtId="0" fontId="48" fillId="0" borderId="0"/>
    <xf numFmtId="0" fontId="6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3" fillId="0" borderId="0"/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46" fillId="0" borderId="0"/>
    <xf numFmtId="0" fontId="47" fillId="0" borderId="0"/>
    <xf numFmtId="0" fontId="47" fillId="0" borderId="0"/>
    <xf numFmtId="0" fontId="46" fillId="0" borderId="0"/>
    <xf numFmtId="37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26" fillId="0" borderId="0"/>
    <xf numFmtId="170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37" fontId="45" fillId="0" borderId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68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2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8" fontId="31" fillId="0" borderId="0" applyFill="0" applyBorder="0" applyAlignment="0" applyProtection="0"/>
    <xf numFmtId="177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46" fillId="0" borderId="0"/>
    <xf numFmtId="0" fontId="46" fillId="0" borderId="0"/>
    <xf numFmtId="1" fontId="64" fillId="0" borderId="0"/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172" fontId="31" fillId="0" borderId="0" applyFill="0" applyBorder="0" applyAlignment="0" applyProtection="0"/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2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0" fontId="27" fillId="0" borderId="0" applyFont="0" applyFill="0" applyBorder="0" applyAlignment="0" applyProtection="0">
      <alignment vertical="center"/>
    </xf>
    <xf numFmtId="172" fontId="27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65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180" fontId="66" fillId="0" borderId="0" applyFont="0" applyFill="0" applyBorder="0" applyAlignment="0" applyProtection="0"/>
    <xf numFmtId="0" fontId="67" fillId="41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9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9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9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9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70" fillId="41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1" fillId="41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9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9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9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69" fillId="49" borderId="0" applyNumberFormat="0" applyBorder="0" applyAlignment="0" applyProtection="0"/>
    <xf numFmtId="0" fontId="70" fillId="46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4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4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4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4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4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4" fillId="50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51" borderId="0" applyNumberFormat="0" applyBorder="0" applyAlignment="0" applyProtection="0"/>
    <xf numFmtId="0" fontId="75" fillId="50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9" fontId="30" fillId="0" borderId="0"/>
    <xf numFmtId="9" fontId="78" fillId="0" borderId="0"/>
    <xf numFmtId="9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8" fontId="80" fillId="0" borderId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2" fillId="53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4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2" fillId="5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4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81" fillId="54" borderId="0" applyNumberFormat="0" applyBorder="0" applyAlignment="0" applyProtection="0"/>
    <xf numFmtId="0" fontId="81" fillId="57" borderId="0" applyNumberFormat="0" applyBorder="0" applyAlignment="0" applyProtection="0"/>
    <xf numFmtId="0" fontId="82" fillId="55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4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1" fillId="52" borderId="0" applyNumberFormat="0" applyBorder="0" applyAlignment="0" applyProtection="0"/>
    <xf numFmtId="0" fontId="81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81" fillId="58" borderId="0" applyNumberFormat="0" applyBorder="0" applyAlignment="0" applyProtection="0"/>
    <xf numFmtId="0" fontId="81" fillId="52" borderId="0" applyNumberFormat="0" applyBorder="0" applyAlignment="0" applyProtection="0"/>
    <xf numFmtId="0" fontId="82" fillId="53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4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81" fillId="54" borderId="0" applyNumberFormat="0" applyBorder="0" applyAlignment="0" applyProtection="0"/>
    <xf numFmtId="0" fontId="81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4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14" fontId="83" fillId="60" borderId="21">
      <alignment horizontal="center" vertical="center"/>
    </xf>
    <xf numFmtId="181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8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7" fillId="42" borderId="0" applyNumberFormat="0" applyBorder="0" applyAlignment="0" applyProtection="0"/>
    <xf numFmtId="0" fontId="89" fillId="34" borderId="22" applyNumberFormat="0" applyAlignment="0" applyProtection="0"/>
    <xf numFmtId="0" fontId="90" fillId="0" borderId="0" applyNumberFormat="0" applyFill="0" applyBorder="0" applyAlignment="0" applyProtection="0"/>
    <xf numFmtId="0" fontId="65" fillId="0" borderId="0"/>
    <xf numFmtId="0" fontId="48" fillId="0" borderId="0"/>
    <xf numFmtId="0" fontId="84" fillId="0" borderId="0"/>
    <xf numFmtId="183" fontId="78" fillId="0" borderId="0" applyFill="0" applyBorder="0" applyAlignment="0"/>
    <xf numFmtId="0" fontId="91" fillId="0" borderId="0" applyFill="0" applyBorder="0" applyAlignment="0"/>
    <xf numFmtId="184" fontId="91" fillId="0" borderId="0" applyFill="0" applyBorder="0" applyAlignment="0"/>
    <xf numFmtId="185" fontId="92" fillId="0" borderId="0" applyFill="0" applyBorder="0" applyAlignment="0"/>
    <xf numFmtId="186" fontId="78" fillId="0" borderId="0" applyFill="0" applyBorder="0" applyAlignment="0"/>
    <xf numFmtId="183" fontId="78" fillId="0" borderId="0" applyFill="0" applyBorder="0" applyAlignment="0"/>
    <xf numFmtId="187" fontId="93" fillId="0" borderId="0" applyFill="0" applyBorder="0" applyAlignment="0"/>
    <xf numFmtId="0" fontId="91" fillId="0" borderId="0" applyFill="0" applyBorder="0" applyAlignment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5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4" fillId="34" borderId="22" applyNumberFormat="0" applyAlignment="0" applyProtection="0"/>
    <xf numFmtId="0" fontId="96" fillId="0" borderId="0" applyNumberFormat="0" applyFill="0" applyBorder="0" applyAlignment="0">
      <alignment horizontal="center" vertical="top"/>
    </xf>
    <xf numFmtId="0" fontId="97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8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7" fillId="61" borderId="23" applyNumberFormat="0" applyAlignment="0" applyProtection="0"/>
    <xf numFmtId="0" fontId="99" fillId="0" borderId="24">
      <alignment horizontal="center"/>
    </xf>
    <xf numFmtId="180" fontId="6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83" fontId="78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69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01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91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92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27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26" fillId="0" borderId="0" applyFont="0" applyFill="0" applyBorder="0" applyAlignment="0" applyProtection="0"/>
    <xf numFmtId="4" fontId="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4" fontId="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69" fillId="0" borderId="0" applyFont="0" applyFill="0" applyBorder="0" applyAlignment="0" applyProtection="0"/>
    <xf numFmtId="188" fontId="26" fillId="0" borderId="0" applyFont="0" applyFill="0" applyBorder="0" applyAlignment="0" applyProtection="0"/>
    <xf numFmtId="195" fontId="30" fillId="0" borderId="0"/>
    <xf numFmtId="195" fontId="78" fillId="0" borderId="0"/>
    <xf numFmtId="195" fontId="78" fillId="0" borderId="0"/>
    <xf numFmtId="0" fontId="104" fillId="61" borderId="23" applyNumberFormat="0" applyAlignment="0" applyProtection="0"/>
    <xf numFmtId="0" fontId="105" fillId="0" borderId="0">
      <alignment horizontal="left"/>
    </xf>
    <xf numFmtId="0" fontId="106" fillId="0" borderId="0"/>
    <xf numFmtId="0" fontId="107" fillId="0" borderId="0">
      <alignment horizontal="left"/>
    </xf>
    <xf numFmtId="0" fontId="9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30" fillId="0" borderId="0"/>
    <xf numFmtId="197" fontId="78" fillId="0" borderId="0"/>
    <xf numFmtId="197" fontId="78" fillId="0" borderId="0"/>
    <xf numFmtId="164" fontId="108" fillId="0" borderId="0">
      <protection locked="0"/>
    </xf>
    <xf numFmtId="14" fontId="25" fillId="0" borderId="0" applyFill="0" applyBorder="0" applyAlignment="0"/>
    <xf numFmtId="198" fontId="78" fillId="0" borderId="25">
      <alignment vertical="center"/>
    </xf>
    <xf numFmtId="192" fontId="30" fillId="0" borderId="0"/>
    <xf numFmtId="192" fontId="78" fillId="0" borderId="0"/>
    <xf numFmtId="192" fontId="78" fillId="0" borderId="0"/>
    <xf numFmtId="0" fontId="9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62" borderId="0" applyNumberFormat="0" applyBorder="0" applyAlignment="0" applyProtection="0"/>
    <xf numFmtId="0" fontId="110" fillId="63" borderId="0" applyNumberFormat="0" applyBorder="0" applyAlignment="0" applyProtection="0"/>
    <xf numFmtId="0" fontId="110" fillId="64" borderId="0" applyNumberFormat="0" applyBorder="0" applyAlignment="0" applyProtection="0"/>
    <xf numFmtId="183" fontId="78" fillId="0" borderId="0" applyFill="0" applyBorder="0" applyAlignment="0"/>
    <xf numFmtId="0" fontId="91" fillId="0" borderId="0" applyFill="0" applyBorder="0" applyAlignment="0"/>
    <xf numFmtId="183" fontId="78" fillId="0" borderId="0" applyFill="0" applyBorder="0" applyAlignment="0"/>
    <xf numFmtId="187" fontId="93" fillId="0" borderId="0" applyFill="0" applyBorder="0" applyAlignment="0"/>
    <xf numFmtId="0" fontId="91" fillId="0" borderId="0" applyFill="0" applyBorder="0" applyAlignment="0"/>
    <xf numFmtId="0" fontId="111" fillId="0" borderId="0" applyNumberFormat="0" applyFill="0" applyBorder="0" applyAlignment="0" applyProtection="0">
      <alignment horizontal="center"/>
    </xf>
    <xf numFmtId="199" fontId="2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0" fontId="50" fillId="0" borderId="0">
      <protection locked="0"/>
    </xf>
    <xf numFmtId="0" fontId="114" fillId="0" borderId="0">
      <alignment horizontal="left"/>
    </xf>
    <xf numFmtId="0" fontId="115" fillId="0" borderId="0">
      <alignment horizontal="left"/>
    </xf>
    <xf numFmtId="0" fontId="116" fillId="0" borderId="0">
      <alignment horizontal="left"/>
    </xf>
    <xf numFmtId="0" fontId="116" fillId="0" borderId="0">
      <alignment horizontal="left"/>
    </xf>
    <xf numFmtId="0" fontId="116" fillId="0" borderId="0">
      <alignment horizontal="left"/>
    </xf>
    <xf numFmtId="0" fontId="50" fillId="0" borderId="26" applyNumberFormat="0" applyFill="0" applyBorder="0" applyAlignment="0" applyProtection="0">
      <protection locked="0"/>
    </xf>
    <xf numFmtId="0" fontId="117" fillId="0" borderId="20" applyNumberFormat="0" applyFill="0" applyAlignment="0" applyProtection="0"/>
    <xf numFmtId="0" fontId="118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20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0" fontId="119" fillId="33" borderId="0" applyNumberFormat="0" applyBorder="0" applyAlignment="0" applyProtection="0"/>
    <xf numFmtId="38" fontId="59" fillId="65" borderId="0" applyNumberFormat="0" applyBorder="0" applyAlignment="0" applyProtection="0"/>
    <xf numFmtId="38" fontId="59" fillId="65" borderId="0" applyNumberFormat="0" applyBorder="0" applyAlignment="0" applyProtection="0"/>
    <xf numFmtId="201" fontId="121" fillId="0" borderId="0" applyNumberFormat="0" applyFill="0" applyBorder="0" applyAlignment="0" applyProtection="0"/>
    <xf numFmtId="201" fontId="122" fillId="0" borderId="0" applyNumberFormat="0" applyFill="0" applyBorder="0" applyAlignment="0" applyProtection="0"/>
    <xf numFmtId="201" fontId="123" fillId="0" borderId="0" applyNumberFormat="0" applyFill="0" applyBorder="0" applyAlignment="0" applyProtection="0"/>
    <xf numFmtId="38" fontId="124" fillId="0" borderId="0"/>
    <xf numFmtId="0" fontId="125" fillId="0" borderId="0">
      <alignment horizontal="left"/>
    </xf>
    <xf numFmtId="0" fontId="125" fillId="0" borderId="0">
      <alignment horizontal="left"/>
    </xf>
    <xf numFmtId="0" fontId="126" fillId="0" borderId="0">
      <alignment horizontal="right"/>
    </xf>
    <xf numFmtId="0" fontId="127" fillId="0" borderId="27" applyNumberFormat="0" applyAlignment="0" applyProtection="0">
      <alignment horizontal="left" vertical="center"/>
    </xf>
    <xf numFmtId="0" fontId="128" fillId="0" borderId="27" applyNumberFormat="0" applyAlignment="0" applyProtection="0">
      <alignment horizontal="left" vertical="center"/>
    </xf>
    <xf numFmtId="0" fontId="127" fillId="0" borderId="2">
      <alignment horizontal="left" vertical="center"/>
    </xf>
    <xf numFmtId="0" fontId="128" fillId="0" borderId="2">
      <alignment horizontal="left" vertical="center"/>
    </xf>
    <xf numFmtId="14" fontId="83" fillId="66" borderId="28">
      <alignment horizontal="center" vertical="center" wrapText="1"/>
    </xf>
    <xf numFmtId="0" fontId="129" fillId="0" borderId="29">
      <alignment horizontal="left" vertical="top"/>
    </xf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26" fillId="0" borderId="30">
      <alignment horizontal="left" vertical="top"/>
    </xf>
    <xf numFmtId="0" fontId="26" fillId="0" borderId="30">
      <alignment horizontal="left" vertical="top"/>
    </xf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131" fillId="0" borderId="17" applyNumberFormat="0" applyFill="0" applyAlignment="0" applyProtection="0"/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130" fillId="0" borderId="17" applyNumberFormat="0" applyFill="0" applyAlignment="0" applyProtection="0"/>
    <xf numFmtId="0" fontId="132" fillId="0" borderId="0">
      <alignment horizontal="left"/>
    </xf>
    <xf numFmtId="0" fontId="129" fillId="0" borderId="30">
      <alignment horizontal="left" vertical="top"/>
    </xf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26" fillId="0" borderId="30">
      <alignment horizontal="left" vertical="top"/>
    </xf>
    <xf numFmtId="0" fontId="26" fillId="0" borderId="30">
      <alignment horizontal="left" vertical="top"/>
    </xf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4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3" fillId="0" borderId="18" applyNumberFormat="0" applyFill="0" applyAlignment="0" applyProtection="0"/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5" fillId="0" borderId="0">
      <alignment horizontal="left"/>
    </xf>
    <xf numFmtId="0" fontId="136" fillId="0" borderId="30">
      <alignment horizontal="left" vertical="top"/>
    </xf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26" fillId="0" borderId="0">
      <alignment horizontal="left"/>
    </xf>
    <xf numFmtId="0" fontId="26" fillId="0" borderId="0">
      <alignment horizontal="left"/>
    </xf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138" fillId="0" borderId="19" applyNumberFormat="0" applyFill="0" applyAlignment="0" applyProtection="0"/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137" fillId="0" borderId="19" applyNumberFormat="0" applyFill="0" applyAlignment="0" applyProtection="0"/>
    <xf numFmtId="0" fontId="139" fillId="0" borderId="0">
      <alignment horizontal="left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140" fillId="0" borderId="31" applyNumberFormat="0" applyFill="0" applyAlignment="0" applyProtection="0"/>
    <xf numFmtId="0" fontId="111" fillId="0" borderId="0" applyNumberFormat="0" applyFill="0" applyBorder="0" applyAlignment="0" applyProtection="0">
      <alignment horizontal="center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60" fillId="0" borderId="0" applyFont="0" applyFill="0" applyBorder="0" applyAlignment="0" applyProtection="0"/>
    <xf numFmtId="10" fontId="59" fillId="67" borderId="32" applyNumberFormat="0" applyBorder="0" applyAlignment="0" applyProtection="0"/>
    <xf numFmtId="10" fontId="59" fillId="67" borderId="32" applyNumberFormat="0" applyBorder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3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2" fillId="45" borderId="22" applyNumberFormat="0" applyAlignment="0" applyProtection="0"/>
    <xf numFmtId="0" fontId="144" fillId="45" borderId="22" applyNumberFormat="0" applyAlignment="0" applyProtection="0"/>
    <xf numFmtId="202" fontId="26" fillId="0" borderId="0" applyFont="0" applyFill="0" applyBorder="0" applyAlignment="0" applyProtection="0"/>
    <xf numFmtId="0" fontId="145" fillId="0" borderId="17" applyNumberFormat="0" applyFill="0" applyAlignment="0" applyProtection="0"/>
    <xf numFmtId="0" fontId="146" fillId="0" borderId="18" applyNumberFormat="0" applyFill="0" applyAlignment="0" applyProtection="0"/>
    <xf numFmtId="0" fontId="147" fillId="0" borderId="19" applyNumberFormat="0" applyFill="0" applyAlignment="0" applyProtection="0"/>
    <xf numFmtId="0" fontId="147" fillId="0" borderId="0" applyNumberFormat="0" applyFill="0" applyBorder="0" applyAlignment="0" applyProtection="0"/>
    <xf numFmtId="0" fontId="54" fillId="0" borderId="0"/>
    <xf numFmtId="183" fontId="78" fillId="0" borderId="0" applyFill="0" applyBorder="0" applyAlignment="0"/>
    <xf numFmtId="0" fontId="91" fillId="0" borderId="0" applyFill="0" applyBorder="0" applyAlignment="0"/>
    <xf numFmtId="183" fontId="78" fillId="0" borderId="0" applyFill="0" applyBorder="0" applyAlignment="0"/>
    <xf numFmtId="187" fontId="93" fillId="0" borderId="0" applyFill="0" applyBorder="0" applyAlignment="0"/>
    <xf numFmtId="0" fontId="91" fillId="0" borderId="0" applyFill="0" applyBorder="0" applyAlignment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9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64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31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80" fontId="66" fillId="0" borderId="0" applyFont="0" applyFill="0" applyBorder="0" applyAlignment="0" applyProtection="0"/>
    <xf numFmtId="37" fontId="150" fillId="0" borderId="0" applyFill="0" applyBorder="0" applyAlignment="0" applyProtection="0"/>
    <xf numFmtId="0" fontId="151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3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0" fontId="152" fillId="68" borderId="0" applyNumberFormat="0" applyBorder="0" applyAlignment="0" applyProtection="0"/>
    <xf numFmtId="37" fontId="154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04" fontId="155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26" fillId="0" borderId="0"/>
    <xf numFmtId="0" fontId="221" fillId="0" borderId="0"/>
    <xf numFmtId="0" fontId="2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6" fillId="0" borderId="0"/>
    <xf numFmtId="0" fontId="81" fillId="0" borderId="0"/>
    <xf numFmtId="0" fontId="81" fillId="0" borderId="0"/>
    <xf numFmtId="0" fontId="81" fillId="0" borderId="0"/>
    <xf numFmtId="0" fontId="30" fillId="0" borderId="0"/>
    <xf numFmtId="0" fontId="8" fillId="0" borderId="0"/>
    <xf numFmtId="0" fontId="9" fillId="0" borderId="0"/>
    <xf numFmtId="0" fontId="157" fillId="0" borderId="0"/>
    <xf numFmtId="0" fontId="222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6" fillId="0" borderId="0"/>
    <xf numFmtId="0" fontId="27" fillId="0" borderId="0"/>
    <xf numFmtId="0" fontId="78" fillId="0" borderId="0"/>
    <xf numFmtId="0" fontId="78" fillId="0" borderId="0"/>
    <xf numFmtId="0" fontId="26" fillId="0" borderId="0"/>
    <xf numFmtId="0" fontId="27" fillId="0" borderId="0"/>
    <xf numFmtId="0" fontId="158" fillId="0" borderId="0"/>
    <xf numFmtId="0" fontId="61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21" fillId="0" borderId="0"/>
    <xf numFmtId="0" fontId="69" fillId="0" borderId="0"/>
    <xf numFmtId="0" fontId="159" fillId="0" borderId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26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68" fillId="69" borderId="33" applyNumberFormat="0" applyFont="0" applyAlignment="0" applyProtection="0"/>
    <xf numFmtId="0" fontId="81" fillId="69" borderId="33" applyNumberFormat="0" applyFont="0" applyAlignment="0" applyProtection="0"/>
    <xf numFmtId="205" fontId="26" fillId="0" borderId="0" applyFont="0" applyFill="0" applyBorder="0" applyAlignment="0" applyProtection="0">
      <alignment vertical="top"/>
    </xf>
    <xf numFmtId="0" fontId="60" fillId="0" borderId="0" applyFont="0" applyFill="0" applyBorder="0" applyAlignment="0" applyProtection="0">
      <protection hidden="1"/>
    </xf>
    <xf numFmtId="0" fontId="160" fillId="42" borderId="0" applyNumberFormat="0" applyBorder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2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1" fillId="34" borderId="16" applyNumberFormat="0" applyAlignment="0" applyProtection="0"/>
    <xf numFmtId="0" fontId="163" fillId="0" borderId="0">
      <alignment horizontal="left"/>
    </xf>
    <xf numFmtId="0" fontId="164" fillId="70" borderId="0"/>
    <xf numFmtId="0" fontId="165" fillId="0" borderId="0" applyNumberFormat="0" applyFill="0" applyBorder="0" applyAlignment="0" applyProtection="0">
      <alignment vertical="top"/>
    </xf>
    <xf numFmtId="206" fontId="26" fillId="0" borderId="0" applyFont="0" applyFill="0" applyBorder="0" applyAlignment="0" applyProtection="0"/>
    <xf numFmtId="186" fontId="78" fillId="0" borderId="0" applyFont="0" applyFill="0" applyBorder="0" applyAlignment="0" applyProtection="0"/>
    <xf numFmtId="207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208" fontId="16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1" fillId="0" borderId="0" applyFont="0" applyFill="0" applyBorder="0" applyAlignment="0" applyProtection="0"/>
    <xf numFmtId="183" fontId="78" fillId="0" borderId="0" applyFill="0" applyBorder="0" applyAlignment="0"/>
    <xf numFmtId="0" fontId="91" fillId="0" borderId="0" applyFill="0" applyBorder="0" applyAlignment="0"/>
    <xf numFmtId="183" fontId="78" fillId="0" borderId="0" applyFill="0" applyBorder="0" applyAlignment="0"/>
    <xf numFmtId="187" fontId="93" fillId="0" borderId="0" applyFill="0" applyBorder="0" applyAlignment="0"/>
    <xf numFmtId="0" fontId="91" fillId="0" borderId="0" applyFill="0" applyBorder="0" applyAlignment="0"/>
    <xf numFmtId="0" fontId="38" fillId="0" borderId="0" applyNumberFormat="0" applyFill="0" applyBorder="0" applyAlignment="0">
      <alignment horizontal="center" vertical="top"/>
    </xf>
    <xf numFmtId="0" fontId="167" fillId="1" borderId="0" applyNumberFormat="0" applyFill="0" applyBorder="0" applyAlignment="0">
      <alignment horizontal="center"/>
    </xf>
    <xf numFmtId="37" fontId="48" fillId="0" borderId="0"/>
    <xf numFmtId="1" fontId="26" fillId="0" borderId="34" applyNumberFormat="0" applyFill="0" applyAlignment="0" applyProtection="0">
      <alignment horizontal="center" vertical="center"/>
    </xf>
    <xf numFmtId="1" fontId="26" fillId="0" borderId="34" applyNumberFormat="0" applyFill="0" applyAlignment="0" applyProtection="0">
      <alignment horizontal="center" vertical="center"/>
    </xf>
    <xf numFmtId="0" fontId="168" fillId="0" borderId="0" applyNumberFormat="0" applyFill="0" applyBorder="0">
      <alignment horizontal="left"/>
    </xf>
    <xf numFmtId="165" fontId="169" fillId="0" borderId="0" applyFill="0" applyBorder="0">
      <alignment horizontal="right"/>
    </xf>
    <xf numFmtId="0" fontId="115" fillId="0" borderId="35">
      <alignment vertical="center"/>
    </xf>
    <xf numFmtId="4" fontId="170" fillId="68" borderId="36" applyNumberFormat="0" applyProtection="0">
      <alignment vertical="center"/>
    </xf>
    <xf numFmtId="4" fontId="170" fillId="71" borderId="36" applyNumberFormat="0" applyProtection="0">
      <alignment horizontal="left" vertical="center" indent="1"/>
    </xf>
    <xf numFmtId="4" fontId="170" fillId="72" borderId="0" applyNumberFormat="0" applyProtection="0">
      <alignment horizontal="left" vertical="center" indent="1"/>
    </xf>
    <xf numFmtId="4" fontId="25" fillId="73" borderId="36" applyNumberFormat="0" applyProtection="0">
      <alignment horizontal="right" vertical="center"/>
    </xf>
    <xf numFmtId="4" fontId="25" fillId="74" borderId="36" applyNumberFormat="0" applyProtection="0">
      <alignment horizontal="left" vertical="center" indent="1"/>
    </xf>
    <xf numFmtId="0" fontId="171" fillId="0" borderId="0" applyNumberFormat="0" applyFill="0" applyBorder="0" applyAlignment="0" applyProtection="0"/>
    <xf numFmtId="0" fontId="26" fillId="0" borderId="0"/>
    <xf numFmtId="0" fontId="172" fillId="0" borderId="0"/>
    <xf numFmtId="0" fontId="173" fillId="0" borderId="0"/>
    <xf numFmtId="0" fontId="46" fillId="0" borderId="0"/>
    <xf numFmtId="0" fontId="46" fillId="0" borderId="0"/>
    <xf numFmtId="0" fontId="47" fillId="0" borderId="0"/>
    <xf numFmtId="0" fontId="63" fillId="0" borderId="0"/>
    <xf numFmtId="0" fontId="165" fillId="0" borderId="0" applyNumberFormat="0" applyFont="0" applyFill="0" applyAlignment="0">
      <alignment horizontal="center" vertical="top"/>
    </xf>
    <xf numFmtId="0" fontId="174" fillId="0" borderId="0">
      <alignment horizontal="left"/>
    </xf>
    <xf numFmtId="0" fontId="116" fillId="0" borderId="0">
      <alignment horizontal="left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2" fillId="0" borderId="0"/>
    <xf numFmtId="0" fontId="116" fillId="0" borderId="0"/>
    <xf numFmtId="0" fontId="175" fillId="0" borderId="0"/>
    <xf numFmtId="0" fontId="175" fillId="0" borderId="0"/>
    <xf numFmtId="0" fontId="176" fillId="0" borderId="0"/>
    <xf numFmtId="0" fontId="176" fillId="0" borderId="0"/>
    <xf numFmtId="0" fontId="175" fillId="0" borderId="0"/>
    <xf numFmtId="0" fontId="175" fillId="0" borderId="0"/>
    <xf numFmtId="49" fontId="25" fillId="0" borderId="0" applyFill="0" applyBorder="0" applyAlignment="0"/>
    <xf numFmtId="209" fontId="93" fillId="0" borderId="0" applyFill="0" applyBorder="0" applyAlignment="0"/>
    <xf numFmtId="210" fontId="78" fillId="0" borderId="0" applyFill="0" applyBorder="0" applyAlignment="0"/>
    <xf numFmtId="0" fontId="177" fillId="0" borderId="0" applyFill="0" applyBorder="0" applyProtection="0">
      <alignment horizontal="left" vertical="top"/>
    </xf>
    <xf numFmtId="40" fontId="17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6" fillId="0" borderId="0"/>
    <xf numFmtId="0" fontId="175" fillId="0" borderId="0"/>
    <xf numFmtId="0" fontId="11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2" fillId="34" borderId="16" applyNumberFormat="0" applyAlignment="0" applyProtection="0"/>
    <xf numFmtId="37" fontId="59" fillId="71" borderId="0" applyNumberFormat="0" applyBorder="0" applyAlignment="0" applyProtection="0"/>
    <xf numFmtId="37" fontId="59" fillId="0" borderId="0"/>
    <xf numFmtId="37" fontId="59" fillId="71" borderId="0" applyNumberFormat="0" applyBorder="0" applyAlignment="0" applyProtection="0"/>
    <xf numFmtId="3" fontId="183" fillId="0" borderId="31" applyProtection="0"/>
    <xf numFmtId="211" fontId="172" fillId="0" borderId="0" applyFon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6" fontId="65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9" fontId="27" fillId="0" borderId="0" applyFont="0" applyFill="0" applyBorder="0" applyAlignment="0" applyProtection="0"/>
    <xf numFmtId="41" fontId="172" fillId="0" borderId="0" applyFont="0" applyFill="0" applyBorder="0" applyAlignment="0" applyProtection="0"/>
    <xf numFmtId="170" fontId="188" fillId="0" borderId="0" applyFont="0" applyFill="0" applyBorder="0" applyAlignment="0" applyProtection="0"/>
    <xf numFmtId="212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21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1" fillId="0" borderId="0" applyFont="0" applyFill="0" applyBorder="0" applyAlignment="0" applyProtection="0"/>
    <xf numFmtId="213" fontId="188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98" fillId="61" borderId="23" applyNumberFormat="0" applyAlignment="0" applyProtection="0"/>
    <xf numFmtId="0" fontId="149" fillId="0" borderId="20" applyNumberFormat="0" applyFill="0" applyAlignment="0" applyProtection="0"/>
    <xf numFmtId="9" fontId="2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88" fillId="42" borderId="0" applyNumberFormat="0" applyBorder="0" applyAlignment="0" applyProtection="0"/>
    <xf numFmtId="0" fontId="162" fillId="34" borderId="16" applyNumberFormat="0" applyAlignment="0" applyProtection="0"/>
    <xf numFmtId="0" fontId="162" fillId="34" borderId="16" applyNumberFormat="0" applyAlignment="0" applyProtection="0"/>
    <xf numFmtId="0" fontId="95" fillId="34" borderId="22" applyNumberFormat="0" applyAlignment="0" applyProtection="0"/>
    <xf numFmtId="0" fontId="95" fillId="34" borderId="22" applyNumberFormat="0" applyAlignment="0" applyProtection="0"/>
    <xf numFmtId="0" fontId="18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90" fillId="0" borderId="0"/>
    <xf numFmtId="41" fontId="190" fillId="0" borderId="0" applyFont="0" applyFill="0" applyBorder="0" applyAlignment="0" applyProtection="0"/>
    <xf numFmtId="170" fontId="190" fillId="0" borderId="0" applyFont="0" applyFill="0" applyBorder="0" applyAlignment="0" applyProtection="0"/>
    <xf numFmtId="0" fontId="179" fillId="0" borderId="0" applyNumberFormat="0" applyFill="0" applyBorder="0" applyAlignment="0" applyProtection="0"/>
    <xf numFmtId="167" fontId="191" fillId="0" borderId="0" applyFont="0" applyFill="0" applyBorder="0" applyAlignment="0" applyProtection="0"/>
    <xf numFmtId="169" fontId="191" fillId="0" borderId="0" applyFont="0" applyFill="0" applyBorder="0" applyAlignment="0" applyProtection="0"/>
    <xf numFmtId="0" fontId="120" fillId="33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9" fontId="10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1" fillId="0" borderId="0"/>
    <xf numFmtId="0" fontId="188" fillId="0" borderId="0"/>
    <xf numFmtId="0" fontId="69" fillId="0" borderId="0"/>
    <xf numFmtId="0" fontId="188" fillId="0" borderId="0"/>
    <xf numFmtId="0" fontId="69" fillId="0" borderId="0"/>
    <xf numFmtId="0" fontId="26" fillId="0" borderId="0"/>
    <xf numFmtId="0" fontId="26" fillId="0" borderId="0" applyAlignment="0" applyProtection="0"/>
    <xf numFmtId="0" fontId="143" fillId="45" borderId="22" applyNumberFormat="0" applyAlignment="0" applyProtection="0"/>
    <xf numFmtId="0" fontId="143" fillId="45" borderId="22" applyNumberFormat="0" applyAlignment="0" applyProtection="0"/>
    <xf numFmtId="0" fontId="153" fillId="68" borderId="0" applyNumberFormat="0" applyBorder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46" fillId="0" borderId="0"/>
    <xf numFmtId="0" fontId="100" fillId="0" borderId="0"/>
    <xf numFmtId="0" fontId="74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26" fillId="69" borderId="33" applyNumberFormat="0" applyFont="0" applyAlignment="0" applyProtection="0"/>
    <xf numFmtId="0" fontId="69" fillId="69" borderId="33" applyNumberFormat="0" applyFont="0" applyAlignment="0" applyProtection="0"/>
    <xf numFmtId="0" fontId="131" fillId="0" borderId="17" applyNumberFormat="0" applyFill="0" applyAlignment="0" applyProtection="0"/>
    <xf numFmtId="0" fontId="134" fillId="0" borderId="18" applyNumberFormat="0" applyFill="0" applyAlignment="0" applyProtection="0"/>
    <xf numFmtId="0" fontId="138" fillId="0" borderId="19" applyNumberFormat="0" applyFill="0" applyAlignment="0" applyProtection="0"/>
    <xf numFmtId="0" fontId="138" fillId="0" borderId="0" applyNumberFormat="0" applyFill="0" applyBorder="0" applyAlignment="0" applyProtection="0"/>
    <xf numFmtId="0" fontId="75" fillId="35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34" borderId="22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40" fontId="193" fillId="0" borderId="0" applyFont="0" applyFill="0" applyBorder="0" applyAlignment="0" applyProtection="0"/>
    <xf numFmtId="38" fontId="193" fillId="0" borderId="0" applyFont="0" applyFill="0" applyBorder="0" applyAlignment="0" applyProtection="0"/>
    <xf numFmtId="0" fontId="172" fillId="69" borderId="33" applyNumberFormat="0" applyFont="0" applyAlignment="0" applyProtection="0">
      <alignment vertical="center"/>
    </xf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26" fillId="68" borderId="0" applyNumberFormat="0" applyBorder="0" applyAlignment="0" applyProtection="0">
      <alignment vertical="center"/>
    </xf>
    <xf numFmtId="0" fontId="194" fillId="0" borderId="0"/>
    <xf numFmtId="0" fontId="26" fillId="0" borderId="0" applyNumberFormat="0" applyFill="0" applyBorder="0" applyAlignment="0" applyProtection="0">
      <alignment vertical="center"/>
    </xf>
    <xf numFmtId="0" fontId="26" fillId="61" borderId="23" applyNumberFormat="0" applyAlignment="0" applyProtection="0">
      <alignment vertical="center"/>
    </xf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0" borderId="20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6" fillId="45" borderId="22" applyNumberFormat="0" applyAlignment="0" applyProtection="0">
      <alignment vertical="center"/>
    </xf>
    <xf numFmtId="3" fontId="26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96" fillId="0" borderId="0">
      <alignment vertical="center"/>
    </xf>
    <xf numFmtId="0" fontId="197" fillId="68" borderId="0" applyNumberFormat="0" applyBorder="0" applyAlignment="0" applyProtection="0">
      <alignment vertical="center"/>
    </xf>
    <xf numFmtId="0" fontId="35" fillId="0" borderId="0"/>
    <xf numFmtId="0" fontId="196" fillId="69" borderId="33" applyNumberFormat="0" applyFont="0" applyAlignment="0" applyProtection="0">
      <alignment vertical="center"/>
    </xf>
    <xf numFmtId="0" fontId="26" fillId="34" borderId="16" applyNumberFormat="0" applyAlignment="0" applyProtection="0">
      <alignment vertical="center"/>
    </xf>
    <xf numFmtId="4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96" fillId="0" borderId="0" applyFont="0" applyFill="0" applyBorder="0" applyAlignment="0" applyProtection="0">
      <alignment vertical="center"/>
    </xf>
    <xf numFmtId="0" fontId="198" fillId="0" borderId="37" applyNumberFormat="0" applyFill="0" applyAlignment="0" applyProtection="0">
      <alignment vertical="center"/>
    </xf>
    <xf numFmtId="214" fontId="172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99" fillId="42" borderId="0" applyNumberFormat="0" applyBorder="0" applyAlignment="0" applyProtection="0">
      <alignment vertical="center"/>
    </xf>
    <xf numFmtId="0" fontId="172" fillId="0" borderId="0">
      <alignment vertical="center"/>
    </xf>
    <xf numFmtId="0" fontId="200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1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200" fillId="33" borderId="0" applyNumberFormat="0" applyBorder="0" applyAlignment="0" applyProtection="0">
      <alignment vertical="center"/>
    </xf>
    <xf numFmtId="0" fontId="202" fillId="33" borderId="0" applyNumberFormat="0" applyBorder="0" applyAlignment="0" applyProtection="0">
      <alignment vertical="center"/>
    </xf>
    <xf numFmtId="0" fontId="202" fillId="33" borderId="0" applyNumberFormat="0" applyBorder="0" applyAlignment="0" applyProtection="0">
      <alignment vertical="center"/>
    </xf>
    <xf numFmtId="215" fontId="26" fillId="0" borderId="0" applyFont="0" applyFill="0" applyBorder="0" applyAlignment="0" applyProtection="0"/>
    <xf numFmtId="0" fontId="203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4" fillId="42" borderId="0" applyNumberFormat="0" applyBorder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04" fillId="42" borderId="0" applyNumberFormat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6" fillId="0" borderId="0"/>
    <xf numFmtId="0" fontId="76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216" fontId="206" fillId="0" borderId="0" applyFont="0" applyFill="0" applyBorder="0" applyAlignment="0" applyProtection="0"/>
    <xf numFmtId="40" fontId="207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26" fillId="61" borderId="23" applyNumberFormat="0" applyAlignment="0" applyProtection="0">
      <alignment vertical="center"/>
    </xf>
    <xf numFmtId="0" fontId="209" fillId="0" borderId="0"/>
    <xf numFmtId="0" fontId="210" fillId="0" borderId="0" applyNumberFormat="0" applyFill="0" applyBorder="0" applyAlignment="0" applyProtection="0">
      <alignment vertical="center"/>
    </xf>
    <xf numFmtId="0" fontId="211" fillId="0" borderId="17" applyNumberFormat="0" applyFill="0" applyAlignment="0" applyProtection="0">
      <alignment vertical="center"/>
    </xf>
    <xf numFmtId="0" fontId="212" fillId="0" borderId="18" applyNumberFormat="0" applyFill="0" applyAlignment="0" applyProtection="0">
      <alignment vertical="center"/>
    </xf>
    <xf numFmtId="0" fontId="213" fillId="0" borderId="19" applyNumberFormat="0" applyFill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61" borderId="23" applyNumberFormat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56" fillId="69" borderId="3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5" fillId="34" borderId="22" applyNumberFormat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34" borderId="22" applyNumberFormat="0" applyAlignment="0" applyProtection="0">
      <alignment vertical="center"/>
    </xf>
    <xf numFmtId="211" fontId="17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7" fillId="35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218" fillId="45" borderId="22" applyNumberFormat="0" applyAlignment="0" applyProtection="0">
      <alignment vertical="center"/>
    </xf>
    <xf numFmtId="0" fontId="219" fillId="34" borderId="16" applyNumberFormat="0" applyAlignment="0" applyProtection="0">
      <alignment vertical="center"/>
    </xf>
    <xf numFmtId="0" fontId="26" fillId="45" borderId="22" applyNumberFormat="0" applyAlignment="0" applyProtection="0">
      <alignment vertical="center"/>
    </xf>
    <xf numFmtId="0" fontId="26" fillId="34" borderId="16" applyNumberFormat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173" fontId="78" fillId="0" borderId="0" applyFont="0" applyFill="0" applyBorder="0" applyAlignment="0" applyProtection="0"/>
    <xf numFmtId="174" fontId="78" fillId="0" borderId="0" applyFont="0" applyFill="0" applyBorder="0" applyAlignment="0" applyProtection="0"/>
    <xf numFmtId="0" fontId="220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21" fillId="0" borderId="0" applyFont="0" applyFill="0" applyBorder="0" applyAlignment="0" applyProtection="0"/>
    <xf numFmtId="170" fontId="9" fillId="0" borderId="0" applyFont="0" applyFill="0" applyBorder="0" applyAlignment="0" applyProtection="0"/>
    <xf numFmtId="39" fontId="26" fillId="0" borderId="0"/>
    <xf numFmtId="43" fontId="27" fillId="0" borderId="0" applyFont="0" applyFill="0" applyBorder="0" applyAlignment="0" applyProtection="0"/>
    <xf numFmtId="39" fontId="26" fillId="75" borderId="0"/>
    <xf numFmtId="0" fontId="221" fillId="0" borderId="0"/>
    <xf numFmtId="43" fontId="2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3" fillId="3" borderId="0" applyNumberFormat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21" fillId="0" borderId="0" applyFont="0" applyFill="0" applyBorder="0" applyAlignment="0" applyProtection="0"/>
    <xf numFmtId="9" fontId="221" fillId="0" borderId="0" applyFont="0" applyFill="0" applyBorder="0" applyAlignment="0" applyProtection="0"/>
    <xf numFmtId="0" fontId="224" fillId="0" borderId="0">
      <alignment vertical="center"/>
    </xf>
    <xf numFmtId="170" fontId="2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4" fillId="3" borderId="0" applyNumberFormat="0" applyBorder="0" applyAlignment="0" applyProtection="0"/>
    <xf numFmtId="0" fontId="18" fillId="6" borderId="10" applyNumberFormat="0" applyAlignment="0" applyProtection="0"/>
    <xf numFmtId="0" fontId="20" fillId="7" borderId="13" applyNumberFormat="0" applyAlignment="0" applyProtection="0"/>
    <xf numFmtId="0" fontId="2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6" fillId="5" borderId="10" applyNumberFormat="0" applyAlignment="0" applyProtection="0"/>
    <xf numFmtId="0" fontId="19" fillId="0" borderId="12" applyNumberFormat="0" applyFill="0" applyAlignment="0" applyProtection="0"/>
    <xf numFmtId="0" fontId="15" fillId="4" borderId="0" applyNumberFormat="0" applyBorder="0" applyAlignment="0" applyProtection="0"/>
    <xf numFmtId="0" fontId="81" fillId="8" borderId="14" applyNumberFormat="0" applyFont="0" applyAlignment="0" applyProtection="0"/>
    <xf numFmtId="0" fontId="17" fillId="6" borderId="11" applyNumberFormat="0" applyAlignment="0" applyProtection="0"/>
    <xf numFmtId="0" fontId="23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22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1" fillId="0" borderId="0"/>
    <xf numFmtId="0" fontId="27" fillId="0" borderId="0"/>
    <xf numFmtId="0" fontId="26" fillId="0" borderId="0"/>
    <xf numFmtId="39" fontId="26" fillId="0" borderId="0"/>
    <xf numFmtId="9" fontId="221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39" fontId="26" fillId="0" borderId="0"/>
    <xf numFmtId="39" fontId="26" fillId="0" borderId="0"/>
    <xf numFmtId="0" fontId="221" fillId="0" borderId="0"/>
    <xf numFmtId="0" fontId="90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1" fillId="0" borderId="0" applyFont="0" applyFill="0" applyBorder="0" applyAlignment="0" applyProtection="0"/>
    <xf numFmtId="0" fontId="2" fillId="0" borderId="0"/>
    <xf numFmtId="0" fontId="221" fillId="0" borderId="0"/>
    <xf numFmtId="0" fontId="27" fillId="0" borderId="0"/>
    <xf numFmtId="0" fontId="9" fillId="0" borderId="0"/>
    <xf numFmtId="0" fontId="2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1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6" fillId="0" borderId="0"/>
    <xf numFmtId="43" fontId="27" fillId="0" borderId="0" applyFont="0" applyFill="0" applyBorder="0" applyAlignment="0" applyProtection="0"/>
    <xf numFmtId="39" fontId="26" fillId="0" borderId="0"/>
    <xf numFmtId="43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39" fontId="26" fillId="0" borderId="0"/>
    <xf numFmtId="170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6" fillId="0" borderId="0"/>
    <xf numFmtId="217" fontId="26" fillId="0" borderId="0" applyFont="0" applyFill="0" applyBorder="0" applyAlignment="0" applyProtection="0"/>
    <xf numFmtId="0" fontId="224" fillId="0" borderId="0">
      <alignment vertical="center"/>
    </xf>
    <xf numFmtId="0" fontId="26" fillId="0" borderId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9" fillId="0" borderId="0"/>
    <xf numFmtId="217" fontId="2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39" fontId="26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39" fontId="26" fillId="0" borderId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229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70" fontId="1" fillId="0" borderId="0" applyFont="0" applyFill="0" applyBorder="0" applyAlignment="0" applyProtection="0"/>
    <xf numFmtId="0" fontId="230" fillId="0" borderId="0"/>
    <xf numFmtId="170" fontId="2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1" fillId="0" borderId="0"/>
    <xf numFmtId="0" fontId="26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1" fillId="0" borderId="0" applyFont="0" applyFill="0" applyBorder="0" applyAlignment="0" applyProtection="0"/>
    <xf numFmtId="39" fontId="26" fillId="0" borderId="0"/>
    <xf numFmtId="39" fontId="26" fillId="0" borderId="0"/>
    <xf numFmtId="43" fontId="27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</cellStyleXfs>
  <cellXfs count="112">
    <xf numFmtId="0" fontId="0" fillId="0" borderId="0" xfId="0"/>
    <xf numFmtId="171" fontId="4" fillId="0" borderId="0" xfId="1" applyNumberFormat="1" applyFont="1" applyAlignment="1">
      <alignment vertical="top"/>
    </xf>
    <xf numFmtId="171" fontId="4" fillId="0" borderId="0" xfId="1" applyNumberFormat="1" applyFont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Continuous" vertical="top"/>
    </xf>
    <xf numFmtId="171" fontId="4" fillId="0" borderId="0" xfId="0" applyNumberFormat="1" applyFont="1" applyFill="1" applyAlignment="1">
      <alignment horizontal="centerContinuous" vertical="top"/>
    </xf>
    <xf numFmtId="171" fontId="4" fillId="0" borderId="0" xfId="0" applyNumberFormat="1" applyFont="1" applyFill="1" applyAlignment="1">
      <alignment horizontal="left" vertical="top"/>
    </xf>
    <xf numFmtId="171" fontId="4" fillId="0" borderId="0" xfId="0" quotePrefix="1" applyNumberFormat="1" applyFont="1" applyFill="1" applyAlignment="1">
      <alignment horizontal="centerContinuous" vertical="top"/>
    </xf>
    <xf numFmtId="37" fontId="4" fillId="0" borderId="0" xfId="0" applyNumberFormat="1" applyFont="1" applyFill="1" applyAlignment="1">
      <alignment horizontal="right" vertical="top"/>
    </xf>
    <xf numFmtId="171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center" vertical="top"/>
    </xf>
    <xf numFmtId="171" fontId="5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top"/>
    </xf>
    <xf numFmtId="0" fontId="4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/>
    </xf>
    <xf numFmtId="171" fontId="4" fillId="0" borderId="0" xfId="0" applyNumberFormat="1" applyFont="1" applyFill="1" applyAlignment="1">
      <alignment horizontal="center" vertical="top"/>
    </xf>
    <xf numFmtId="168" fontId="4" fillId="0" borderId="0" xfId="0" applyNumberFormat="1" applyFont="1" applyFill="1" applyAlignment="1">
      <alignment horizontal="center" vertical="top"/>
    </xf>
    <xf numFmtId="168" fontId="4" fillId="0" borderId="0" xfId="0" applyNumberFormat="1" applyFont="1" applyFill="1" applyBorder="1" applyAlignment="1">
      <alignment horizontal="center" vertical="top"/>
    </xf>
    <xf numFmtId="168" fontId="4" fillId="0" borderId="2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171" fontId="4" fillId="0" borderId="0" xfId="0" applyNumberFormat="1" applyFont="1" applyFill="1" applyBorder="1" applyAlignment="1">
      <alignment horizontal="right" vertical="top"/>
    </xf>
    <xf numFmtId="171" fontId="4" fillId="0" borderId="0" xfId="0" applyNumberFormat="1" applyFont="1" applyFill="1" applyAlignment="1">
      <alignment horizontal="right" vertical="top"/>
    </xf>
    <xf numFmtId="0" fontId="4" fillId="0" borderId="0" xfId="0" quotePrefix="1" applyNumberFormat="1" applyFont="1" applyFill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37" fontId="7" fillId="0" borderId="0" xfId="0" applyNumberFormat="1" applyFont="1" applyFill="1" applyAlignment="1">
      <alignment vertical="top"/>
    </xf>
    <xf numFmtId="37" fontId="4" fillId="0" borderId="0" xfId="0" applyNumberFormat="1" applyFont="1" applyFill="1" applyBorder="1" applyAlignment="1">
      <alignment vertical="top"/>
    </xf>
    <xf numFmtId="37" fontId="4" fillId="0" borderId="0" xfId="0" applyNumberFormat="1" applyFont="1" applyFill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68" fontId="4" fillId="0" borderId="6" xfId="0" applyNumberFormat="1" applyFont="1" applyFill="1" applyBorder="1" applyAlignment="1">
      <alignment horizontal="center" vertical="top"/>
    </xf>
    <xf numFmtId="168" fontId="4" fillId="0" borderId="4" xfId="0" applyNumberFormat="1" applyFont="1" applyFill="1" applyBorder="1" applyAlignment="1">
      <alignment horizontal="center" vertical="top"/>
    </xf>
    <xf numFmtId="171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center" vertical="top"/>
    </xf>
    <xf numFmtId="170" fontId="4" fillId="0" borderId="4" xfId="0" applyNumberFormat="1" applyFont="1" applyFill="1" applyBorder="1" applyAlignment="1">
      <alignment horizontal="center" vertical="top"/>
    </xf>
    <xf numFmtId="170" fontId="4" fillId="0" borderId="0" xfId="0" applyNumberFormat="1" applyFont="1" applyFill="1" applyBorder="1" applyAlignment="1">
      <alignment horizontal="center" vertical="top"/>
    </xf>
    <xf numFmtId="168" fontId="4" fillId="0" borderId="0" xfId="4113" applyNumberFormat="1" applyFont="1" applyFill="1" applyAlignment="1">
      <alignment horizontal="center" vertical="top"/>
    </xf>
    <xf numFmtId="170" fontId="4" fillId="0" borderId="0" xfId="4113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1" applyNumberFormat="1" applyFont="1" applyFill="1" applyAlignment="1">
      <alignment vertical="top"/>
    </xf>
    <xf numFmtId="171" fontId="4" fillId="0" borderId="0" xfId="1" applyNumberFormat="1" applyFont="1" applyFill="1" applyAlignment="1">
      <alignment vertical="top"/>
    </xf>
    <xf numFmtId="171" fontId="4" fillId="0" borderId="0" xfId="1" applyNumberFormat="1" applyFont="1" applyFill="1" applyBorder="1" applyAlignment="1">
      <alignment vertical="top"/>
    </xf>
    <xf numFmtId="171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horizontal="center" vertical="top"/>
    </xf>
    <xf numFmtId="171" fontId="4" fillId="0" borderId="0" xfId="1" applyNumberFormat="1" applyFont="1" applyFill="1" applyAlignment="1">
      <alignment horizontal="center" vertical="top"/>
    </xf>
    <xf numFmtId="171" fontId="4" fillId="0" borderId="0" xfId="1" applyNumberFormat="1" applyFont="1" applyFill="1" applyBorder="1" applyAlignment="1">
      <alignment horizontal="center" vertical="top"/>
    </xf>
    <xf numFmtId="171" fontId="4" fillId="0" borderId="1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168" fontId="4" fillId="0" borderId="0" xfId="1" applyNumberFormat="1" applyFont="1" applyFill="1" applyAlignment="1">
      <alignment horizontal="center" vertical="top"/>
    </xf>
    <xf numFmtId="168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Alignment="1">
      <alignment horizontal="left" vertical="top"/>
    </xf>
    <xf numFmtId="168" fontId="4" fillId="0" borderId="0" xfId="1" quotePrefix="1" applyNumberFormat="1" applyFont="1" applyFill="1" applyBorder="1" applyAlignment="1">
      <alignment horizontal="center" vertical="top"/>
    </xf>
    <xf numFmtId="168" fontId="4" fillId="0" borderId="3" xfId="1" applyNumberFormat="1" applyFont="1" applyFill="1" applyBorder="1" applyAlignment="1">
      <alignment horizontal="center" vertical="top"/>
    </xf>
    <xf numFmtId="168" fontId="4" fillId="0" borderId="0" xfId="1" applyNumberFormat="1" applyFont="1" applyFill="1" applyAlignment="1">
      <alignment vertical="top"/>
    </xf>
    <xf numFmtId="168" fontId="4" fillId="0" borderId="0" xfId="1" applyNumberFormat="1" applyFont="1" applyFill="1" applyBorder="1" applyAlignment="1">
      <alignment vertical="top"/>
    </xf>
    <xf numFmtId="170" fontId="4" fillId="0" borderId="0" xfId="4113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171" fontId="4" fillId="0" borderId="0" xfId="0" applyNumberFormat="1" applyFont="1" applyFill="1" applyAlignment="1"/>
    <xf numFmtId="168" fontId="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8" fontId="4" fillId="0" borderId="2" xfId="0" applyNumberFormat="1" applyFont="1" applyFill="1" applyBorder="1" applyAlignment="1">
      <alignment horizontal="right"/>
    </xf>
    <xf numFmtId="171" fontId="228" fillId="0" borderId="0" xfId="0" applyNumberFormat="1" applyFont="1" applyAlignment="1"/>
    <xf numFmtId="168" fontId="4" fillId="0" borderId="0" xfId="0" applyNumberFormat="1" applyFont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8" fontId="4" fillId="0" borderId="3" xfId="0" applyNumberFormat="1" applyFont="1" applyFill="1" applyBorder="1" applyAlignment="1">
      <alignment horizontal="right"/>
    </xf>
    <xf numFmtId="171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right"/>
    </xf>
    <xf numFmtId="168" fontId="4" fillId="0" borderId="4" xfId="0" applyNumberFormat="1" applyFont="1" applyFill="1" applyBorder="1" applyAlignment="1">
      <alignment horizontal="right"/>
    </xf>
    <xf numFmtId="168" fontId="4" fillId="0" borderId="0" xfId="0" applyNumberFormat="1" applyFont="1" applyFill="1" applyAlignment="1"/>
    <xf numFmtId="0" fontId="4" fillId="0" borderId="0" xfId="0" applyFont="1" applyFill="1" applyAlignment="1">
      <alignment horizontal="centerContinuous"/>
    </xf>
    <xf numFmtId="171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71" fontId="4" fillId="0" borderId="0" xfId="0" applyNumberFormat="1" applyFont="1" applyFill="1" applyAlignment="1">
      <alignment horizontal="centerContinuous"/>
    </xf>
    <xf numFmtId="171" fontId="4" fillId="0" borderId="0" xfId="0" quotePrefix="1" applyNumberFormat="1" applyFont="1" applyFill="1" applyAlignment="1"/>
    <xf numFmtId="171" fontId="4" fillId="0" borderId="0" xfId="0" quotePrefix="1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right"/>
    </xf>
    <xf numFmtId="49" fontId="5" fillId="0" borderId="0" xfId="0" quotePrefix="1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3" fillId="0" borderId="0" xfId="0" quotePrefix="1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170" fontId="9" fillId="0" borderId="0" xfId="4113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171" fontId="227" fillId="0" borderId="0" xfId="0" applyNumberFormat="1" applyFont="1" applyFill="1" applyAlignment="1">
      <alignment horizontal="left"/>
    </xf>
    <xf numFmtId="171" fontId="4" fillId="0" borderId="0" xfId="0" applyNumberFormat="1" applyFont="1" applyAlignment="1">
      <alignment horizontal="left"/>
    </xf>
    <xf numFmtId="171" fontId="4" fillId="0" borderId="0" xfId="0" applyNumberFormat="1" applyFont="1" applyAlignment="1"/>
    <xf numFmtId="171" fontId="227" fillId="0" borderId="0" xfId="0" applyNumberFormat="1" applyFont="1" applyFill="1" applyAlignment="1"/>
    <xf numFmtId="171" fontId="5" fillId="0" borderId="0" xfId="0" applyNumberFormat="1" applyFont="1" applyFill="1" applyAlignment="1">
      <alignment horizontal="right"/>
    </xf>
    <xf numFmtId="171" fontId="227" fillId="0" borderId="0" xfId="0" applyNumberFormat="1" applyFont="1" applyFill="1" applyAlignment="1">
      <alignment horizontal="center"/>
    </xf>
    <xf numFmtId="171" fontId="26" fillId="0" borderId="0" xfId="4113" applyNumberFormat="1" applyFont="1" applyFill="1" applyAlignment="1"/>
    <xf numFmtId="171" fontId="6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168" fontId="4" fillId="0" borderId="0" xfId="0" applyNumberFormat="1" applyFont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37" fontId="3" fillId="0" borderId="0" xfId="1" quotePrefix="1" applyNumberFormat="1" applyFont="1" applyFill="1" applyAlignment="1">
      <alignment horizontal="left" vertical="top"/>
    </xf>
    <xf numFmtId="37" fontId="3" fillId="0" borderId="0" xfId="1" applyNumberFormat="1" applyFont="1" applyFill="1" applyAlignment="1">
      <alignment horizontal="left" vertical="top"/>
    </xf>
    <xf numFmtId="171" fontId="4" fillId="0" borderId="0" xfId="1" applyNumberFormat="1" applyFont="1" applyFill="1" applyAlignment="1">
      <alignment horizontal="right" vertical="top"/>
    </xf>
    <xf numFmtId="171" fontId="4" fillId="0" borderId="1" xfId="1" applyNumberFormat="1" applyFont="1" applyFill="1" applyBorder="1" applyAlignment="1">
      <alignment horizontal="center" vertical="top"/>
    </xf>
  </cellXfs>
  <cellStyles count="4201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ไบโอทรานส์ (2)" xfId="70" xr:uid="{00000000-0005-0000-0000-000044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ประเมินผล  MB2 Q1" xfId="76" xr:uid="{00000000-0005-0000-0000-00004A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เพิ่มเติมใหม่" xfId="132" xr:uid="{00000000-0005-0000-0000-000082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2(ศร.) (1)_เอกสารจัดสรรกล้าเพิ่มเติม" xfId="133" xr:uid="{00000000-0005-0000-0000-000083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เพิ่มเติมใหม่" xfId="154" xr:uid="{00000000-0005-0000-0000-000098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6_เอกสารจัดสรรกล้าเพิ่มเติม" xfId="155" xr:uid="{00000000-0005-0000-0000-000099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_board เดือน มิถุนายน 2549_เปรียบเทียบรายได้รายบริษัท 102551" xfId="742" xr:uid="{00000000-0005-0000-0000-0000E4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ไบโอทรานส์ (2)" xfId="789" xr:uid="{00000000-0005-0000-0000-000013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ประเมินผล  MB2 Q1" xfId="795" xr:uid="{00000000-0005-0000-0000-000019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การคิดต้นทุน" xfId="857" xr:uid="{00000000-0005-0000-0000-000057030000}"/>
    <cellStyle name="_MB2 Tree Tech 2006 (Update Q1)_แกลบ โรงไฟฟ้าฟ้า 3,4" xfId="856" xr:uid="{00000000-0005-0000-0000-000056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BO และ MIB เดือนมิ.ย_เปรียบเทียบรายได้รายบริษัท 102551" xfId="869" xr:uid="{00000000-0005-0000-0000-000063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- 4_เปรียบเทียบรายได้รายบริษัท 102551" xfId="897" xr:uid="{00000000-0005-0000-0000-00007F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_OC (1)_เปรียบเทียบรายได้รายบริษัท 102551" xfId="904" xr:uid="{00000000-0005-0000-0000-000086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เดือนพฤศจิกายน_เปรียบเทียบรายได้รายบริษัท 102551" xfId="914" xr:uid="{00000000-0005-0000-0000-000090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ไบโอทรานส์ (2)" xfId="1117" xr:uid="{00000000-0005-0000-0000-00005B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ประเมินผล  MB2 Q1" xfId="1123" xr:uid="{00000000-0005-0000-0000-000061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โครงสร้างค่าตอบแทนพนักงานขนส่ง นำเสนอ MD (1)" xfId="1074" xr:uid="{00000000-0005-0000-0000-000030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ไบโอทรานส์ (2)" xfId="1254" xr:uid="{00000000-0005-0000-0000-0000E4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ประเมินผล  MB2 Q1" xfId="1260" xr:uid="{00000000-0005-0000-0000-0000EA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ไบโอทรานส์ (2)" xfId="1443" xr:uid="{00000000-0005-0000-0000-0000A1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ประเมินผล  MB2 Q1" xfId="1449" xr:uid="{00000000-0005-0000-0000-0000A7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ไบโอทรานส์ (2)" xfId="1381" xr:uid="{00000000-0005-0000-0000-000063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ประเมินผล  MB2 Q1" xfId="1387" xr:uid="{00000000-0005-0000-0000-000069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_จัดให้_เปรียบเทียบรายได้รายบริษัท 102551" xfId="1147" xr:uid="{00000000-0005-0000-0000-000079040000}"/>
    <cellStyle name="_ตาราง Visitation for  CEO" xfId="1464" xr:uid="{00000000-0005-0000-0000-0000B605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sbp  ครั้งที่ 6-49_เปรียบเทียบรายได้รายบริษัท 102551" xfId="1505" xr:uid="{00000000-0005-0000-0000-0000DF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ไบโอทรานส์ (2)" xfId="1053" xr:uid="{00000000-0005-0000-0000-00001B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ประเมินผล  MB2 Q1" xfId="1059" xr:uid="{00000000-0005-0000-0000-000021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เพิ่มเติมใหม่" xfId="956" xr:uid="{00000000-0005-0000-0000-0000BA03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บอร์ด เม ย " xfId="2402" xr:uid="{00000000-0005-0000-0000-000060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_สรุปการแก้ไขตาม comment SBP_เปรียบเทียบรายได้รายบริษัท 102551" xfId="2528" xr:uid="{00000000-0005-0000-0000-0000DE090000}"/>
    <cellStyle name="-_สรุปขายกล้าแยกเกรด ปี 2548(พี่ต่าม)" xfId="2532" xr:uid="{00000000-0005-0000-0000-0000E2090000}"/>
    <cellStyle name="-_สรุปโครงการที่ใช้ในเดือน ก.พ. 2549(โรงชิพตัวันออก)" xfId="2524" xr:uid="{00000000-0005-0000-0000-0000DA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_สรุปผลงานปี 2548 SBL_เปรียบเทียบรายได้รายบริษัท 102551" xfId="2565" xr:uid="{00000000-0005-0000-0000-000003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ไบโอทรานส์ (2)" xfId="2619" xr:uid="{00000000-0005-0000-0000-000039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ประเมินผล  MB2 Q1" xfId="2625" xr:uid="{00000000-0005-0000-0000-00003F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เข้าบอร์ด  พ.ค.49" xfId="957" xr:uid="{00000000-0005-0000-0000-0000B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บริษัท" xfId="1008" xr:uid="{00000000-0005-0000-0000-0000EE030000}"/>
    <cellStyle name="-_เอกสารประชุมเรื่องราคากล้าไม้_25Feb2006N" xfId="1007" xr:uid="{00000000-0005-0000-0000-0000ED030000}"/>
    <cellStyle name="_เอกสารฝ่ายบุคคล" xfId="1009" xr:uid="{00000000-0005-0000-0000-0000EF03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0 2" xfId="4118" xr:uid="{2CD1D2E5-BBB5-4D65-A9CB-57078D71DC26}"/>
    <cellStyle name="Comma 10 3" xfId="4181" xr:uid="{5AD6C767-DFB2-4B64-82B8-287BDF83F3A8}"/>
    <cellStyle name="Comma 11" xfId="3064" xr:uid="{00000000-0005-0000-0000-0000120C0000}"/>
    <cellStyle name="Comma 11 2" xfId="3065" xr:uid="{00000000-0005-0000-0000-0000130C0000}"/>
    <cellStyle name="Comma 11 3" xfId="4187" xr:uid="{E029DB8F-512C-495D-A2E4-AFDBAAEBBBEF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2 2 2 2" xfId="4191" xr:uid="{0CFBEB2C-A802-44EA-8583-B2651BE57856}"/>
    <cellStyle name="Comma 12 2 3" xfId="4185" xr:uid="{4FB090B7-F291-4D0B-9A1B-A1D12BBE9FF2}"/>
    <cellStyle name="Comma 12 3" xfId="4189" xr:uid="{A9DD76DC-FFC4-4B48-A1EC-51C39B596111}"/>
    <cellStyle name="Comma 12 4" xfId="4193" xr:uid="{96D95F44-781E-4C2F-8EB4-B49D0E6AD0D4}"/>
    <cellStyle name="Comma 12 5" xfId="4177" xr:uid="{07591138-4BCE-4C06-99CA-097941977E3C}"/>
    <cellStyle name="Comma 13" xfId="3069" xr:uid="{00000000-0005-0000-0000-0000170C0000}"/>
    <cellStyle name="Comma 13 2" xfId="4195" xr:uid="{EB2B7215-63C9-4C1B-BD51-99B59D5C1CA6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22" xfId="4142" xr:uid="{B667D3E1-4824-402D-A6CC-29357A2BCD34}"/>
    <cellStyle name="Comma 2 23" xfId="4147" xr:uid="{B32F7594-A8D6-4E12-A427-3EC964C6BD47}"/>
    <cellStyle name="Comma 2 24" xfId="4200" xr:uid="{CD32F919-EA8A-4B7A-BCA8-AD93C445DECB}"/>
    <cellStyle name="Comma 2 3" xfId="3113" xr:uid="{00000000-0005-0000-0000-0000470C0000}"/>
    <cellStyle name="Comma 2 3 10" xfId="4198" xr:uid="{7ABF40D5-860C-4E7D-9FAE-75DFD6FECDE5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3 9" xfId="4159" xr:uid="{14E342CD-1A24-4C30-A1ED-AD36A7946AB6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2 4" xfId="4134" xr:uid="{6C8CAB3C-1DD7-4A26-8F91-D4C66788D4E5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16" xfId="4150" xr:uid="{1628B77A-FF9C-4A7C-A5BA-E6BA1144BB0E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16" xfId="4169" xr:uid="{611A149C-EEB9-4D68-B56F-BF581D9AF88B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2 2" xfId="4152" xr:uid="{9FCC3A46-892D-4900-8421-A19017173A5A}"/>
    <cellStyle name="Comma 53" xfId="4106" xr:uid="{00000000-0005-0000-0000-0000DF0C0000}"/>
    <cellStyle name="Comma 53 2" xfId="4157" xr:uid="{86E04AD7-FD87-41B2-B999-0FE6D98F1DBE}"/>
    <cellStyle name="Comma 54" xfId="4091" xr:uid="{00000000-0005-0000-0000-0000E00C0000}"/>
    <cellStyle name="Comma 54 2" xfId="4164" xr:uid="{8D951AF6-C251-4940-A9E9-53F9FAFAC03E}"/>
    <cellStyle name="Comma 55" xfId="4105" xr:uid="{00000000-0005-0000-0000-0000E10C0000}"/>
    <cellStyle name="Comma 55 2" xfId="4166" xr:uid="{2D9E77FA-25D0-41B9-A08E-C2D7B489E0E6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 4" xfId="4125" xr:uid="{270E05C6-CB73-4FCC-B199-075EC1AAEB75}"/>
    <cellStyle name="Comma 6 5" xfId="4170" xr:uid="{4406A6B9-75F7-4BD4-AE75-3228EA2929A9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 5" xfId="4130" xr:uid="{6F0A8BCB-9B1A-4381-A2A5-F8FAEE1D9378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8 3" xfId="4138" xr:uid="{E4F56413-BB2F-45EC-A971-A8C14E13C537}"/>
    <cellStyle name="Comma 8 4" xfId="4174" xr:uid="{286F427F-E595-4212-8054-A7E0F7154A6E}"/>
    <cellStyle name="Comma 9" xfId="3240" xr:uid="{00000000-0005-0000-0000-0000FD0C0000}"/>
    <cellStyle name="Comma 9 2" xfId="4140" xr:uid="{3B31C830-5258-4F33-9D1A-358E54C2645F}"/>
    <cellStyle name="Comma 9 3" xfId="4176" xr:uid="{A33B6410-30B1-4FF7-A49F-C83A165BD613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 3 2" xfId="4184" xr:uid="{42789D68-B396-4C39-BA09-8198DB030C7F}"/>
    <cellStyle name="Normal 10 4" xfId="4129" xr:uid="{FE43D3FC-C413-4F85-9CDE-F6DAFA5B5DC5}"/>
    <cellStyle name="Normal 10 5" xfId="4192" xr:uid="{ED94899F-6AC5-4FB2-B079-4BDDB21A6829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1 3" xfId="4137" xr:uid="{8E769BA4-296C-4C5C-9E56-3350C49AA85C}"/>
    <cellStyle name="Normal 12" xfId="3461" xr:uid="{00000000-0005-0000-0000-0000ED0D0000}"/>
    <cellStyle name="Normal 12 2" xfId="4024" xr:uid="{00000000-0005-0000-0000-0000EE0D0000}"/>
    <cellStyle name="Normal 12 3" xfId="4175" xr:uid="{4CD80590-3847-4E18-AF0D-53D3F6572899}"/>
    <cellStyle name="Normal 13" xfId="3462" xr:uid="{00000000-0005-0000-0000-0000EF0D0000}"/>
    <cellStyle name="Normal 13 2" xfId="4139" xr:uid="{7D77F776-B8C4-4E03-8FE3-A950ABC87690}"/>
    <cellStyle name="Normal 14" xfId="3463" xr:uid="{00000000-0005-0000-0000-0000F00D0000}"/>
    <cellStyle name="Normal 14 2" xfId="4188" xr:uid="{2B4CC23E-87EB-4C33-85AF-9F11ABF52A6B}"/>
    <cellStyle name="Normal 15" xfId="3464" xr:uid="{00000000-0005-0000-0000-0000F10D0000}"/>
    <cellStyle name="Normal 15 2" xfId="4117" xr:uid="{2399BC6A-C4A1-457D-A462-60AB7B9470C1}"/>
    <cellStyle name="Normal 16" xfId="3465" xr:uid="{00000000-0005-0000-0000-0000F20D0000}"/>
    <cellStyle name="Normal 16 2" xfId="4114" xr:uid="{487FA399-1291-44C5-BAC5-0B066AC0E922}"/>
    <cellStyle name="Normal 17" xfId="3466" xr:uid="{00000000-0005-0000-0000-0000F30D0000}"/>
    <cellStyle name="Normal 18" xfId="3467" xr:uid="{00000000-0005-0000-0000-0000F40D0000}"/>
    <cellStyle name="Normal 18 2" xfId="4179" xr:uid="{9ECE1877-F481-4924-8994-16D24954C8F9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20" xfId="4158" xr:uid="{23B14ABA-6000-4630-82D3-AD3A0FD362A7}"/>
    <cellStyle name="Normal 2 2 21" xfId="4197" xr:uid="{8948933D-CC9B-4A49-927F-88D7B6C8AEA3}"/>
    <cellStyle name="Normal 2 2 22" xfId="4196" xr:uid="{C7703A4F-F487-46BA-8D9A-E58118DAC005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28" xfId="4143" xr:uid="{9C997C0B-9D0E-4F57-A3A9-A2AC9CCF0767}"/>
    <cellStyle name="Normal 2 29" xfId="4182" xr:uid="{23762A59-7C0F-404E-89D5-D806F306A67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3 5" xfId="4119" xr:uid="{7CFF1B55-BC6F-42CF-B217-82CB21FB5E56}"/>
    <cellStyle name="Normal 2 30" xfId="4199" xr:uid="{C120F50F-EB49-40A3-B83F-47B450A64AE8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6 2" xfId="4178" xr:uid="{958C52EF-B14C-44A1-BDD6-3E024645BBCF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2 4" xfId="4133" xr:uid="{A66B5A23-62F0-488C-99EC-BF9112807059}"/>
    <cellStyle name="Normal 3 3" xfId="3535" xr:uid="{00000000-0005-0000-0000-0000440E0000}"/>
    <cellStyle name="Normal 3 3 2" xfId="4126" xr:uid="{1B1A263F-7B78-4BA8-ABD8-CC7DF664761C}"/>
    <cellStyle name="Normal 3 4" xfId="3536" xr:uid="{00000000-0005-0000-0000-0000450E0000}"/>
    <cellStyle name="Normal 3 4 2" xfId="4115" xr:uid="{1FE3C124-0D56-45CA-A254-AF58043221A7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30" xfId="4145" xr:uid="{65DD8B9B-A2B7-4A3C-B034-9839C411CBC0}"/>
    <cellStyle name="Normal 30 2" xfId="4154" xr:uid="{414ECE98-DD05-4253-8DDD-9935F5C780D0}"/>
    <cellStyle name="Normal 31" xfId="4156" xr:uid="{93E2E01D-3487-41E1-ABC4-825E57C27B60}"/>
    <cellStyle name="Normal 33" xfId="4146" xr:uid="{2026D50A-A265-4C10-969C-8E3B7AA806B7}"/>
    <cellStyle name="Normal 33 2" xfId="4155" xr:uid="{E836B969-7E96-48D6-B1BA-4EF71B732A45}"/>
    <cellStyle name="Normal 34" xfId="4144" xr:uid="{5D0162B6-54F9-4FB0-937A-288845B269BB}"/>
    <cellStyle name="Normal 34 2" xfId="4153" xr:uid="{9A96FA73-106E-456B-B057-5DDF2B979124}"/>
    <cellStyle name="Normal 35" xfId="4161" xr:uid="{E9E37C93-1C38-48FC-9826-4D9CC01C4B0F}"/>
    <cellStyle name="Normal 36" xfId="4162" xr:uid="{C8DD0F2D-643B-4B84-BFA7-1BAFE1A50143}"/>
    <cellStyle name="Normal 39" xfId="4151" xr:uid="{3510CA37-6CAA-47AB-B34C-9652ABE3EFA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2 3" xfId="4173" xr:uid="{5B8F9B1F-FC04-46B9-B8E1-0672E3799648}"/>
    <cellStyle name="Normal 4 3" xfId="3541" xr:uid="{00000000-0005-0000-0000-00004C0E0000}"/>
    <cellStyle name="Normal 4 3 2" xfId="4018" xr:uid="{00000000-0005-0000-0000-00004D0E0000}"/>
    <cellStyle name="Normal 4 3 3" xfId="4127" xr:uid="{AB855406-BFEB-4276-8FEA-2F174DD878CF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 7" xfId="4116" xr:uid="{CA03E8A4-39F8-486A-AA16-72BA6AAD7508}"/>
    <cellStyle name="Normal 4 8" xfId="4148" xr:uid="{23DFB3EE-BEA3-4755-8748-739D9709C217}"/>
    <cellStyle name="Normal 4_1) Export 2009BUDGET_23Sep08_10 am" xfId="3544" xr:uid="{00000000-0005-0000-0000-0000520E0000}"/>
    <cellStyle name="Normal 40" xfId="4160" xr:uid="{7DCEF33D-C7BA-4207-8D5B-3D1070487995}"/>
    <cellStyle name="Normal 42" xfId="4163" xr:uid="{038A663C-6158-4E06-B930-789C9EBE06D5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7" xfId="4165" xr:uid="{A97F9DD7-DB52-4EF4-83CE-E43C39E29693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2 3" xfId="4132" xr:uid="{D29568A6-F90F-4D23-BEC6-DE7F1110E321}"/>
    <cellStyle name="Normal 5 3" xfId="3547" xr:uid="{00000000-0005-0000-0000-00005B0E0000}"/>
    <cellStyle name="Normal 5 4" xfId="3936" xr:uid="{00000000-0005-0000-0000-00005C0E0000}"/>
    <cellStyle name="Normal 5 5" xfId="4149" xr:uid="{841BC0F0-CB58-4154-96FC-B5B9D38EE45A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 5" xfId="4120" xr:uid="{311FE85E-60DE-41E7-B307-4EF296A2C7BF}"/>
    <cellStyle name="Normal 6 6" xfId="4167" xr:uid="{E0255486-DCBE-4D71-A7BF-E893B036EDBD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 3" xfId="4123" xr:uid="{0AD945F4-3B65-4728-A743-0068B8FB0F34}"/>
    <cellStyle name="Normal 7 4" xfId="4168" xr:uid="{6DA0ADCC-B68A-431F-9009-A05265E7509B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 3" xfId="4124" xr:uid="{4CD3D7BA-E1EA-48FD-BFFB-4BE0E29BC15C}"/>
    <cellStyle name="Normal 8 4" xfId="4171" xr:uid="{183123C9-42C0-425C-81C1-44DEF2C2086B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 5" xfId="4172" xr:uid="{271C5F30-5F22-4873-8621-B442DA694A7E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19" xfId="4183" xr:uid="{42AA7D7F-1860-4B1A-B0FC-6DB634A08AFB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15" xfId="4121" xr:uid="{3304DC2C-728D-4F7D-ABBF-D0B9B98E746A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2 4" xfId="4135" xr:uid="{F1E95A5E-9641-402D-BC9E-70A955BBFC0C}"/>
    <cellStyle name="Percent 3 3" xfId="3619" xr:uid="{00000000-0005-0000-0000-0000DB0E0000}"/>
    <cellStyle name="Percent 3 3 2" xfId="3994" xr:uid="{00000000-0005-0000-0000-0000DC0E0000}"/>
    <cellStyle name="Percent 3 3 3" xfId="4128" xr:uid="{294067DD-19A4-4413-AB43-9045D64D0F4E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2 3" xfId="4136" xr:uid="{C4CBE4FF-85FD-4217-B4B0-D2662A5DDC58}"/>
    <cellStyle name="Percent 4 2 4" xfId="4186" xr:uid="{7809F65C-1710-4540-A58E-BF417437AA12}"/>
    <cellStyle name="Percent 4 3" xfId="3625" xr:uid="{00000000-0005-0000-0000-0000E40E0000}"/>
    <cellStyle name="Percent 4 3 2" xfId="4002" xr:uid="{00000000-0005-0000-0000-0000E50E0000}"/>
    <cellStyle name="Percent 4 3 3" xfId="4194" xr:uid="{C8877297-F77D-4BAF-AB3E-807935B589DB}"/>
    <cellStyle name="Percent 4 4" xfId="3626" xr:uid="{00000000-0005-0000-0000-0000E60E0000}"/>
    <cellStyle name="Percent 4 4 2" xfId="4190" xr:uid="{927276BF-E30F-4716-8FDD-85D9F2341CEB}"/>
    <cellStyle name="Percent 4 5" xfId="3942" xr:uid="{00000000-0005-0000-0000-0000E70E0000}"/>
    <cellStyle name="Percent 4 6" xfId="4180" xr:uid="{7B961DA9-603F-410A-B0BF-549512ADD305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5 4" xfId="4122" xr:uid="{1F8D50C2-48AC-4D65-97E0-09E16AEEC8F3}"/>
    <cellStyle name="Percent 6" xfId="3628" xr:uid="{00000000-0005-0000-0000-0000EB0E0000}"/>
    <cellStyle name="Percent 6 2" xfId="4131" xr:uid="{6F0FCCC5-1249-479D-A000-DAD844B9EABB}"/>
    <cellStyle name="Percent 7" xfId="3629" xr:uid="{00000000-0005-0000-0000-0000EC0E0000}"/>
    <cellStyle name="Percent 7 2" xfId="4141" xr:uid="{AB4E7752-E376-4917-B954-28C2159062A2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เปอร์เซ็นต์_(1)2546(1)" xfId="3725" xr:uid="{00000000-0005-0000-0000-00004E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ชื่อเรื่อง" xfId="3768" xr:uid="{00000000-0005-0000-0000-000079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ผลรวม" xfId="3790" xr:uid="{00000000-0005-0000-0000-00008F0F0000}"/>
    <cellStyle name="ผลรวม 2" xfId="3791" xr:uid="{00000000-0005-0000-0000-0000900F0000}"/>
    <cellStyle name="แย่" xfId="3758" xr:uid="{00000000-0005-0000-0000-00006F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แสดงผล" xfId="3759" xr:uid="{00000000-0005-0000-0000-0000700F0000}"/>
    <cellStyle name="แสดงผล 2" xfId="3760" xr:uid="{00000000-0005-0000-0000-000071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6"/>
  <sheetViews>
    <sheetView showGridLines="0" tabSelected="1" view="pageBreakPreview" zoomScale="85" zoomScaleNormal="85" zoomScaleSheetLayoutView="85" workbookViewId="0">
      <selection activeCell="A8" sqref="A8"/>
    </sheetView>
  </sheetViews>
  <sheetFormatPr defaultColWidth="10.7265625" defaultRowHeight="24" customHeight="1"/>
  <cols>
    <col min="1" max="1" width="46.7265625" style="62" customWidth="1"/>
    <col min="2" max="2" width="8" style="62" customWidth="1"/>
    <col min="3" max="3" width="8.7265625" style="62" bestFit="1" customWidth="1"/>
    <col min="4" max="4" width="2.54296875" style="66" customWidth="1"/>
    <col min="5" max="5" width="16" style="66" customWidth="1"/>
    <col min="6" max="6" width="1.7265625" style="66" customWidth="1"/>
    <col min="7" max="7" width="16" style="66" customWidth="1"/>
    <col min="8" max="8" width="1.453125" style="98" customWidth="1"/>
    <col min="9" max="9" width="14.453125" style="66" customWidth="1"/>
    <col min="10" max="10" width="15.453125" style="99" customWidth="1"/>
    <col min="11" max="11" width="10.7265625" style="66"/>
    <col min="12" max="12" width="12.7265625" style="66" bestFit="1" customWidth="1"/>
    <col min="13" max="16384" width="10.7265625" style="98"/>
  </cols>
  <sheetData>
    <row r="1" spans="1:12" s="97" customFormat="1" ht="24" customHeight="1">
      <c r="A1" s="92" t="s">
        <v>0</v>
      </c>
      <c r="B1" s="92"/>
      <c r="C1" s="80"/>
      <c r="D1" s="85"/>
      <c r="E1" s="81"/>
      <c r="F1" s="85"/>
      <c r="G1" s="81"/>
      <c r="H1" s="95"/>
      <c r="I1" s="81"/>
      <c r="J1" s="96"/>
      <c r="K1" s="81"/>
      <c r="L1" s="81"/>
    </row>
    <row r="2" spans="1:12" s="97" customFormat="1" ht="24" customHeight="1">
      <c r="A2" s="93" t="s">
        <v>1</v>
      </c>
      <c r="B2" s="93"/>
      <c r="C2" s="81"/>
      <c r="D2" s="85"/>
      <c r="E2" s="86"/>
      <c r="F2" s="85"/>
      <c r="G2" s="87"/>
      <c r="I2" s="81"/>
      <c r="J2" s="96"/>
      <c r="K2" s="81"/>
      <c r="L2" s="81"/>
    </row>
    <row r="3" spans="1:12" s="97" customFormat="1" ht="24" customHeight="1">
      <c r="A3" s="92" t="s">
        <v>124</v>
      </c>
      <c r="B3" s="92"/>
      <c r="C3" s="80"/>
      <c r="D3" s="85"/>
      <c r="E3" s="87"/>
      <c r="F3" s="85"/>
      <c r="G3" s="87"/>
      <c r="I3" s="81"/>
      <c r="J3" s="96"/>
      <c r="K3" s="81"/>
      <c r="L3" s="81"/>
    </row>
    <row r="4" spans="1:12" ht="24" customHeight="1">
      <c r="A4" s="80"/>
      <c r="B4" s="80"/>
      <c r="C4" s="80"/>
      <c r="D4" s="85"/>
      <c r="E4" s="85"/>
      <c r="F4" s="85"/>
      <c r="G4" s="88" t="s">
        <v>2</v>
      </c>
    </row>
    <row r="5" spans="1:12" ht="24" customHeight="1">
      <c r="A5" s="80"/>
      <c r="B5" s="80"/>
      <c r="C5" s="80"/>
      <c r="D5" s="85"/>
      <c r="E5" s="74" t="s">
        <v>77</v>
      </c>
      <c r="F5" s="74"/>
      <c r="G5" s="74" t="s">
        <v>77</v>
      </c>
    </row>
    <row r="6" spans="1:12" ht="24" customHeight="1">
      <c r="C6" s="82" t="s">
        <v>3</v>
      </c>
      <c r="D6" s="100"/>
      <c r="E6" s="89" t="s">
        <v>125</v>
      </c>
      <c r="F6" s="90"/>
      <c r="G6" s="89" t="s">
        <v>126</v>
      </c>
    </row>
    <row r="7" spans="1:12" ht="24" customHeight="1">
      <c r="C7" s="82"/>
      <c r="D7" s="100"/>
      <c r="E7" s="60" t="s">
        <v>79</v>
      </c>
      <c r="F7" s="91"/>
      <c r="G7" s="60" t="s">
        <v>80</v>
      </c>
    </row>
    <row r="8" spans="1:12" ht="24" customHeight="1">
      <c r="C8" s="82"/>
      <c r="D8" s="100"/>
      <c r="E8" s="60" t="s">
        <v>81</v>
      </c>
      <c r="F8" s="91"/>
      <c r="G8" s="60"/>
    </row>
    <row r="9" spans="1:12" ht="24" customHeight="1">
      <c r="A9" s="61" t="s">
        <v>4</v>
      </c>
      <c r="B9" s="61"/>
    </row>
    <row r="10" spans="1:12" ht="24" customHeight="1">
      <c r="A10" s="61" t="s">
        <v>5</v>
      </c>
      <c r="B10" s="61"/>
      <c r="C10" s="83"/>
      <c r="I10" s="74"/>
      <c r="J10" s="101"/>
    </row>
    <row r="11" spans="1:12" ht="24" customHeight="1">
      <c r="A11" s="62" t="s">
        <v>6</v>
      </c>
      <c r="C11" s="83"/>
      <c r="E11" s="67">
        <v>81979533</v>
      </c>
      <c r="F11" s="67"/>
      <c r="G11" s="67">
        <v>142246712</v>
      </c>
      <c r="I11" s="102"/>
    </row>
    <row r="12" spans="1:12" ht="24" customHeight="1">
      <c r="A12" s="63" t="s">
        <v>82</v>
      </c>
      <c r="C12" s="83">
        <v>3</v>
      </c>
      <c r="D12" s="103"/>
      <c r="E12" s="67">
        <v>226607949</v>
      </c>
      <c r="F12" s="68"/>
      <c r="G12" s="67">
        <v>296768010</v>
      </c>
      <c r="I12" s="102"/>
    </row>
    <row r="13" spans="1:12" ht="24" customHeight="1">
      <c r="A13" s="64" t="s">
        <v>69</v>
      </c>
      <c r="B13" s="64"/>
      <c r="C13" s="83"/>
      <c r="E13" s="67">
        <v>139818515</v>
      </c>
      <c r="F13" s="67"/>
      <c r="G13" s="67">
        <v>122984222.00000001</v>
      </c>
      <c r="I13" s="102"/>
    </row>
    <row r="14" spans="1:12" ht="24" customHeight="1">
      <c r="A14" s="63" t="s">
        <v>119</v>
      </c>
      <c r="C14" s="83"/>
      <c r="E14" s="67">
        <v>37998056</v>
      </c>
      <c r="F14" s="67"/>
      <c r="G14" s="67">
        <v>37861867</v>
      </c>
      <c r="I14" s="102"/>
    </row>
    <row r="15" spans="1:12" ht="24" customHeight="1">
      <c r="A15" s="63" t="s">
        <v>7</v>
      </c>
      <c r="C15" s="83"/>
      <c r="E15" s="67">
        <v>6057513</v>
      </c>
      <c r="F15" s="67"/>
      <c r="G15" s="67">
        <v>9320438</v>
      </c>
      <c r="I15" s="102"/>
      <c r="J15" s="66"/>
    </row>
    <row r="16" spans="1:12" ht="24" customHeight="1">
      <c r="A16" s="65" t="s">
        <v>8</v>
      </c>
      <c r="B16" s="61"/>
      <c r="C16" s="83"/>
      <c r="E16" s="69">
        <f>SUM(E11:E15)</f>
        <v>492461566</v>
      </c>
      <c r="F16" s="67"/>
      <c r="G16" s="69">
        <f>SUM(G11:G15)</f>
        <v>609181249</v>
      </c>
      <c r="I16" s="102"/>
    </row>
    <row r="17" spans="1:12" ht="24" customHeight="1">
      <c r="A17" s="65" t="s">
        <v>9</v>
      </c>
      <c r="B17" s="61"/>
      <c r="C17" s="83"/>
      <c r="E17" s="67"/>
      <c r="F17" s="67"/>
      <c r="G17" s="67"/>
      <c r="I17" s="102"/>
    </row>
    <row r="18" spans="1:12" ht="24" customHeight="1">
      <c r="A18" s="63" t="s">
        <v>101</v>
      </c>
      <c r="B18" s="63"/>
      <c r="C18" s="83"/>
      <c r="E18" s="70">
        <v>303018</v>
      </c>
      <c r="F18" s="67"/>
      <c r="G18" s="66">
        <v>303018</v>
      </c>
      <c r="I18" s="102"/>
    </row>
    <row r="19" spans="1:12" ht="24" customHeight="1">
      <c r="A19" s="63" t="s">
        <v>70</v>
      </c>
      <c r="B19" s="63"/>
      <c r="C19" s="83">
        <v>4</v>
      </c>
      <c r="E19" s="67">
        <v>246037032</v>
      </c>
      <c r="F19" s="67"/>
      <c r="G19" s="67">
        <v>250208082</v>
      </c>
      <c r="I19" s="102"/>
    </row>
    <row r="20" spans="1:12" ht="24" customHeight="1">
      <c r="A20" s="63" t="s">
        <v>83</v>
      </c>
      <c r="B20" s="63"/>
      <c r="C20" s="83"/>
      <c r="E20" s="71">
        <v>463653</v>
      </c>
      <c r="F20" s="67"/>
      <c r="G20" s="67">
        <v>657960</v>
      </c>
      <c r="I20" s="102"/>
    </row>
    <row r="21" spans="1:12" ht="24" customHeight="1">
      <c r="A21" s="63" t="s">
        <v>85</v>
      </c>
      <c r="C21" s="83"/>
      <c r="E21" s="72">
        <v>8470398</v>
      </c>
      <c r="F21" s="67"/>
      <c r="G21" s="72">
        <v>8791071</v>
      </c>
      <c r="I21" s="102"/>
    </row>
    <row r="22" spans="1:12" ht="24" customHeight="1">
      <c r="A22" s="65" t="s">
        <v>10</v>
      </c>
      <c r="B22" s="61"/>
      <c r="C22" s="83"/>
      <c r="E22" s="67">
        <f>SUM(E18:E21)</f>
        <v>255274101</v>
      </c>
      <c r="F22" s="67"/>
      <c r="G22" s="67">
        <f>SUM(G18:G21)</f>
        <v>259960131</v>
      </c>
    </row>
    <row r="23" spans="1:12" ht="24" customHeight="1" thickBot="1">
      <c r="A23" s="65" t="s">
        <v>11</v>
      </c>
      <c r="B23" s="61"/>
      <c r="E23" s="73">
        <f>SUM(E22,E16)</f>
        <v>747735667</v>
      </c>
      <c r="F23" s="67"/>
      <c r="G23" s="73">
        <f>SUM(G22,G16)</f>
        <v>869141380</v>
      </c>
    </row>
    <row r="24" spans="1:12" ht="24" customHeight="1" thickTop="1"/>
    <row r="25" spans="1:12" ht="24" customHeight="1">
      <c r="A25" s="62" t="s">
        <v>12</v>
      </c>
    </row>
    <row r="26" spans="1:12" s="97" customFormat="1" ht="24" customHeight="1">
      <c r="A26" s="92" t="s">
        <v>0</v>
      </c>
      <c r="B26" s="92"/>
      <c r="C26" s="80"/>
      <c r="D26" s="85"/>
      <c r="E26" s="85"/>
      <c r="F26" s="85"/>
      <c r="G26" s="85"/>
      <c r="I26" s="81"/>
      <c r="J26" s="96"/>
      <c r="K26" s="81"/>
      <c r="L26" s="81"/>
    </row>
    <row r="27" spans="1:12" s="97" customFormat="1" ht="24" customHeight="1">
      <c r="A27" s="65" t="s">
        <v>13</v>
      </c>
      <c r="B27" s="65"/>
      <c r="C27" s="80"/>
      <c r="D27" s="85"/>
      <c r="E27" s="87"/>
      <c r="F27" s="85"/>
      <c r="G27" s="87"/>
      <c r="I27" s="81"/>
      <c r="J27" s="96"/>
      <c r="K27" s="81"/>
      <c r="L27" s="81"/>
    </row>
    <row r="28" spans="1:12" s="97" customFormat="1" ht="24" customHeight="1">
      <c r="A28" s="92" t="s">
        <v>124</v>
      </c>
      <c r="B28" s="92"/>
      <c r="C28" s="80"/>
      <c r="D28" s="85"/>
      <c r="E28" s="87"/>
      <c r="F28" s="85"/>
      <c r="G28" s="87"/>
      <c r="I28" s="81"/>
      <c r="J28" s="96"/>
      <c r="K28" s="81"/>
      <c r="L28" s="81"/>
    </row>
    <row r="29" spans="1:12" ht="24" customHeight="1">
      <c r="A29" s="80"/>
      <c r="B29" s="80"/>
      <c r="C29" s="80"/>
      <c r="D29" s="85"/>
      <c r="E29" s="85"/>
      <c r="F29" s="85"/>
      <c r="G29" s="88" t="s">
        <v>2</v>
      </c>
    </row>
    <row r="30" spans="1:12" ht="24" customHeight="1">
      <c r="A30" s="80"/>
      <c r="B30" s="80"/>
      <c r="C30" s="80"/>
      <c r="D30" s="85"/>
      <c r="E30" s="74" t="s">
        <v>77</v>
      </c>
      <c r="F30" s="74"/>
      <c r="G30" s="74" t="s">
        <v>77</v>
      </c>
    </row>
    <row r="31" spans="1:12" ht="24" customHeight="1">
      <c r="C31" s="82" t="s">
        <v>3</v>
      </c>
      <c r="D31" s="100"/>
      <c r="E31" s="89" t="s">
        <v>125</v>
      </c>
      <c r="F31" s="90"/>
      <c r="G31" s="89" t="s">
        <v>126</v>
      </c>
    </row>
    <row r="32" spans="1:12" ht="24" customHeight="1">
      <c r="C32" s="82"/>
      <c r="D32" s="100"/>
      <c r="E32" s="60" t="s">
        <v>79</v>
      </c>
      <c r="F32" s="91"/>
      <c r="G32" s="60" t="s">
        <v>80</v>
      </c>
    </row>
    <row r="33" spans="1:9" ht="24" customHeight="1">
      <c r="C33" s="82"/>
      <c r="D33" s="100"/>
      <c r="E33" s="60" t="s">
        <v>81</v>
      </c>
      <c r="F33" s="91"/>
      <c r="G33" s="60"/>
    </row>
    <row r="34" spans="1:9" ht="24" customHeight="1">
      <c r="A34" s="61" t="s">
        <v>14</v>
      </c>
      <c r="B34" s="61"/>
    </row>
    <row r="35" spans="1:9" ht="24" customHeight="1">
      <c r="A35" s="61" t="s">
        <v>15</v>
      </c>
      <c r="B35" s="61"/>
    </row>
    <row r="36" spans="1:9" ht="24" customHeight="1">
      <c r="A36" s="64" t="s">
        <v>71</v>
      </c>
      <c r="B36" s="64"/>
      <c r="C36" s="83">
        <v>5</v>
      </c>
      <c r="E36" s="74">
        <v>215376667</v>
      </c>
      <c r="F36" s="74"/>
      <c r="G36" s="74">
        <v>293999689</v>
      </c>
      <c r="I36" s="102"/>
    </row>
    <row r="37" spans="1:9" ht="24" customHeight="1">
      <c r="A37" s="64" t="s">
        <v>102</v>
      </c>
      <c r="B37" s="64"/>
      <c r="C37" s="83"/>
      <c r="E37" s="74">
        <v>2174075</v>
      </c>
      <c r="F37" s="74"/>
      <c r="G37" s="74">
        <v>1575414</v>
      </c>
    </row>
    <row r="38" spans="1:9" ht="24" customHeight="1">
      <c r="A38" s="64" t="s">
        <v>103</v>
      </c>
      <c r="B38" s="64"/>
      <c r="C38" s="83"/>
      <c r="E38" s="106">
        <v>0</v>
      </c>
      <c r="F38" s="74"/>
      <c r="G38" s="74">
        <v>9338458</v>
      </c>
    </row>
    <row r="39" spans="1:9" ht="24" customHeight="1">
      <c r="A39" s="64" t="s">
        <v>127</v>
      </c>
      <c r="B39" s="64"/>
      <c r="C39" s="83"/>
      <c r="E39" s="74"/>
      <c r="F39" s="74"/>
      <c r="G39" s="67"/>
    </row>
    <row r="40" spans="1:9" ht="24" customHeight="1">
      <c r="A40" s="62" t="s">
        <v>128</v>
      </c>
      <c r="C40" s="83"/>
      <c r="E40" s="67">
        <v>1579826</v>
      </c>
      <c r="F40" s="74"/>
      <c r="G40" s="67">
        <v>237320</v>
      </c>
    </row>
    <row r="41" spans="1:9" ht="24" customHeight="1">
      <c r="A41" s="62" t="s">
        <v>16</v>
      </c>
      <c r="C41" s="83"/>
      <c r="E41" s="75">
        <v>6222870</v>
      </c>
      <c r="F41" s="75"/>
      <c r="G41" s="75">
        <v>7650377</v>
      </c>
      <c r="I41" s="102"/>
    </row>
    <row r="42" spans="1:9" ht="24" customHeight="1">
      <c r="A42" s="61" t="s">
        <v>17</v>
      </c>
      <c r="B42" s="61"/>
      <c r="C42" s="83"/>
      <c r="E42" s="76">
        <f>SUM(E36:E41)</f>
        <v>225353438</v>
      </c>
      <c r="F42" s="75"/>
      <c r="G42" s="76">
        <f>SUM(G36:G41)</f>
        <v>312801258</v>
      </c>
    </row>
    <row r="43" spans="1:9" ht="24" customHeight="1">
      <c r="A43" s="61" t="s">
        <v>18</v>
      </c>
      <c r="B43" s="61"/>
      <c r="C43" s="83"/>
      <c r="E43" s="75"/>
      <c r="F43" s="75"/>
      <c r="G43" s="75"/>
    </row>
    <row r="44" spans="1:9" ht="24" customHeight="1">
      <c r="A44" s="62" t="s">
        <v>104</v>
      </c>
      <c r="C44" s="83"/>
      <c r="E44" s="75">
        <v>3137717</v>
      </c>
      <c r="F44" s="75"/>
      <c r="G44" s="75">
        <v>2215807</v>
      </c>
    </row>
    <row r="45" spans="1:9" ht="24" customHeight="1">
      <c r="A45" s="62" t="s">
        <v>19</v>
      </c>
      <c r="C45" s="83">
        <v>6</v>
      </c>
      <c r="E45" s="75">
        <v>46746437</v>
      </c>
      <c r="F45" s="75"/>
      <c r="G45" s="75">
        <v>43173316</v>
      </c>
    </row>
    <row r="46" spans="1:9" ht="24" customHeight="1">
      <c r="A46" s="61" t="s">
        <v>20</v>
      </c>
      <c r="B46" s="61"/>
      <c r="C46" s="83"/>
      <c r="E46" s="76">
        <f>SUM(E44:E45)</f>
        <v>49884154</v>
      </c>
      <c r="F46" s="75"/>
      <c r="G46" s="76">
        <f>SUM(G44:G45)</f>
        <v>45389123</v>
      </c>
    </row>
    <row r="47" spans="1:9" ht="24" customHeight="1">
      <c r="A47" s="61" t="s">
        <v>21</v>
      </c>
      <c r="B47" s="61"/>
      <c r="E47" s="76">
        <f>SUM(E46,E42)</f>
        <v>275237592</v>
      </c>
      <c r="F47" s="75"/>
      <c r="G47" s="76">
        <f>SUM(G46,G42)</f>
        <v>358190381</v>
      </c>
    </row>
    <row r="48" spans="1:9" ht="24" customHeight="1">
      <c r="A48" s="61"/>
      <c r="B48" s="61"/>
      <c r="E48" s="107"/>
      <c r="F48" s="75"/>
      <c r="G48" s="107"/>
    </row>
    <row r="49" spans="1:12" ht="24" customHeight="1">
      <c r="A49" s="62" t="s">
        <v>12</v>
      </c>
    </row>
    <row r="50" spans="1:12" s="97" customFormat="1" ht="24" customHeight="1">
      <c r="A50" s="92" t="s">
        <v>0</v>
      </c>
      <c r="B50" s="92"/>
      <c r="C50" s="80"/>
      <c r="D50" s="85"/>
      <c r="E50" s="85"/>
      <c r="F50" s="85"/>
      <c r="G50" s="85"/>
      <c r="I50" s="81"/>
      <c r="J50" s="96"/>
      <c r="K50" s="81"/>
      <c r="L50" s="81"/>
    </row>
    <row r="51" spans="1:12" s="97" customFormat="1" ht="24" customHeight="1">
      <c r="A51" s="65" t="s">
        <v>13</v>
      </c>
      <c r="B51" s="65"/>
      <c r="C51" s="80"/>
      <c r="D51" s="85"/>
      <c r="E51" s="87"/>
      <c r="F51" s="85"/>
      <c r="G51" s="87"/>
      <c r="I51" s="81"/>
      <c r="J51" s="96"/>
      <c r="K51" s="81"/>
      <c r="L51" s="81"/>
    </row>
    <row r="52" spans="1:12" s="97" customFormat="1" ht="24" customHeight="1">
      <c r="A52" s="92" t="s">
        <v>124</v>
      </c>
      <c r="B52" s="92"/>
      <c r="C52" s="80"/>
      <c r="D52" s="85"/>
      <c r="E52" s="87"/>
      <c r="F52" s="85"/>
      <c r="G52" s="87"/>
      <c r="I52" s="81"/>
      <c r="J52" s="96"/>
      <c r="K52" s="81"/>
      <c r="L52" s="81"/>
    </row>
    <row r="53" spans="1:12" ht="24" customHeight="1">
      <c r="A53" s="80"/>
      <c r="B53" s="80"/>
      <c r="C53" s="80"/>
      <c r="D53" s="85"/>
      <c r="E53" s="85"/>
      <c r="F53" s="85"/>
      <c r="G53" s="88" t="s">
        <v>2</v>
      </c>
    </row>
    <row r="54" spans="1:12" ht="24" customHeight="1">
      <c r="A54" s="80"/>
      <c r="B54" s="80"/>
      <c r="C54" s="80"/>
      <c r="D54" s="85"/>
      <c r="E54" s="74" t="s">
        <v>77</v>
      </c>
      <c r="F54" s="74"/>
      <c r="G54" s="74" t="s">
        <v>77</v>
      </c>
    </row>
    <row r="55" spans="1:12" ht="24" customHeight="1">
      <c r="C55" s="82"/>
      <c r="D55" s="100"/>
      <c r="E55" s="89" t="s">
        <v>125</v>
      </c>
      <c r="F55" s="90"/>
      <c r="G55" s="89" t="s">
        <v>126</v>
      </c>
    </row>
    <row r="56" spans="1:12" ht="24" customHeight="1">
      <c r="C56" s="82"/>
      <c r="D56" s="100"/>
      <c r="E56" s="60" t="s">
        <v>79</v>
      </c>
      <c r="F56" s="91"/>
      <c r="G56" s="60" t="s">
        <v>80</v>
      </c>
    </row>
    <row r="57" spans="1:12" ht="24" customHeight="1">
      <c r="C57" s="82"/>
      <c r="D57" s="100"/>
      <c r="E57" s="60" t="s">
        <v>81</v>
      </c>
      <c r="F57" s="91"/>
      <c r="G57" s="60"/>
    </row>
    <row r="58" spans="1:12" ht="24" customHeight="1">
      <c r="A58" s="61" t="s">
        <v>22</v>
      </c>
      <c r="B58" s="61"/>
      <c r="E58" s="77"/>
      <c r="F58" s="77"/>
      <c r="G58" s="77"/>
    </row>
    <row r="59" spans="1:12" ht="24" customHeight="1">
      <c r="A59" s="62" t="s">
        <v>23</v>
      </c>
      <c r="E59" s="77"/>
      <c r="F59" s="77"/>
      <c r="G59" s="77"/>
    </row>
    <row r="60" spans="1:12" ht="24" customHeight="1">
      <c r="A60" s="63" t="s">
        <v>24</v>
      </c>
      <c r="B60" s="63"/>
      <c r="C60" s="83"/>
      <c r="E60" s="77"/>
      <c r="F60" s="77"/>
      <c r="G60" s="77"/>
    </row>
    <row r="61" spans="1:12" ht="24" customHeight="1" thickBot="1">
      <c r="A61" s="63" t="s">
        <v>78</v>
      </c>
      <c r="B61" s="63"/>
      <c r="C61" s="83"/>
      <c r="E61" s="78">
        <v>121500000</v>
      </c>
      <c r="F61" s="67"/>
      <c r="G61" s="78">
        <v>121500000</v>
      </c>
    </row>
    <row r="62" spans="1:12" ht="24" customHeight="1" thickTop="1">
      <c r="A62" s="63" t="s">
        <v>25</v>
      </c>
      <c r="B62" s="63"/>
      <c r="C62" s="83"/>
      <c r="E62" s="67"/>
      <c r="F62" s="67"/>
      <c r="G62" s="67"/>
    </row>
    <row r="63" spans="1:12" ht="24" customHeight="1">
      <c r="A63" s="63" t="s">
        <v>78</v>
      </c>
      <c r="B63" s="63"/>
      <c r="E63" s="67">
        <f>CE!C18</f>
        <v>121500000</v>
      </c>
      <c r="F63" s="67"/>
      <c r="G63" s="67">
        <v>121500000</v>
      </c>
    </row>
    <row r="64" spans="1:12" ht="24" customHeight="1">
      <c r="A64" s="62" t="s">
        <v>26</v>
      </c>
      <c r="E64" s="67">
        <f>CE!E18</f>
        <v>233350000</v>
      </c>
      <c r="F64" s="67"/>
      <c r="G64" s="67">
        <v>233350000</v>
      </c>
    </row>
    <row r="65" spans="1:7" ht="24" customHeight="1">
      <c r="A65" s="63" t="s">
        <v>27</v>
      </c>
      <c r="B65" s="63"/>
      <c r="C65" s="83"/>
      <c r="F65" s="67"/>
    </row>
    <row r="66" spans="1:7" ht="24" customHeight="1">
      <c r="A66" s="63" t="s">
        <v>28</v>
      </c>
      <c r="B66" s="63"/>
      <c r="C66" s="83"/>
      <c r="E66" s="67">
        <f>CE!G18</f>
        <v>12150000</v>
      </c>
      <c r="F66" s="67"/>
      <c r="G66" s="67">
        <f>SUM(CE!G15)</f>
        <v>12150000</v>
      </c>
    </row>
    <row r="67" spans="1:7" ht="24" customHeight="1">
      <c r="A67" s="63" t="s">
        <v>29</v>
      </c>
      <c r="B67" s="63"/>
      <c r="C67" s="83"/>
      <c r="E67" s="72">
        <f>CE!I18</f>
        <v>105498075</v>
      </c>
      <c r="F67" s="67"/>
      <c r="G67" s="72">
        <f>SUM(CE!I15)</f>
        <v>143950999</v>
      </c>
    </row>
    <row r="68" spans="1:7" ht="24" customHeight="1">
      <c r="A68" s="65" t="s">
        <v>30</v>
      </c>
      <c r="B68" s="65"/>
      <c r="E68" s="72">
        <f>SUM(E63:E67)</f>
        <v>472498075</v>
      </c>
      <c r="F68" s="67"/>
      <c r="G68" s="72">
        <f>SUM(G63:G67)</f>
        <v>510950999</v>
      </c>
    </row>
    <row r="69" spans="1:7" ht="24" customHeight="1" thickBot="1">
      <c r="A69" s="61" t="s">
        <v>31</v>
      </c>
      <c r="B69" s="61"/>
      <c r="E69" s="78">
        <f>SUM(E68,E47)</f>
        <v>747735667</v>
      </c>
      <c r="F69" s="67"/>
      <c r="G69" s="78">
        <f>SUM(G68,G47)</f>
        <v>869141380</v>
      </c>
    </row>
    <row r="70" spans="1:7" ht="24" customHeight="1" thickTop="1">
      <c r="C70" s="84"/>
      <c r="E70" s="67">
        <f>SUM(E69-E23)</f>
        <v>0</v>
      </c>
      <c r="F70" s="79"/>
      <c r="G70" s="67">
        <f>SUM(G69-G23)</f>
        <v>0</v>
      </c>
    </row>
    <row r="71" spans="1:7" ht="24" customHeight="1">
      <c r="A71" s="62" t="s">
        <v>12</v>
      </c>
      <c r="C71" s="84"/>
    </row>
    <row r="72" spans="1:7" ht="24" customHeight="1">
      <c r="C72" s="84"/>
    </row>
    <row r="73" spans="1:7" ht="24" customHeight="1">
      <c r="A73" s="104"/>
      <c r="B73" s="105"/>
      <c r="C73" s="84"/>
    </row>
    <row r="74" spans="1:7" ht="24" customHeight="1">
      <c r="C74" s="84"/>
    </row>
    <row r="75" spans="1:7" ht="24" customHeight="1">
      <c r="B75" s="62" t="s">
        <v>32</v>
      </c>
      <c r="C75" s="66"/>
    </row>
    <row r="76" spans="1:7" ht="24" customHeight="1">
      <c r="A76" s="104"/>
      <c r="B76" s="105"/>
      <c r="C76" s="84"/>
    </row>
  </sheetData>
  <printOptions horizontalCentered="1"/>
  <pageMargins left="0.74" right="0.3" top="0.78700000000000003" bottom="0.118110236220472" header="0.31496062992126" footer="0.31496062992126"/>
  <pageSetup paperSize="9" scale="91" fitToHeight="6" orientation="portrait" r:id="rId1"/>
  <rowBreaks count="2" manualBreakCount="2">
    <brk id="25" max="6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showGridLines="0" view="pageBreakPreview" zoomScaleNormal="80" zoomScaleSheetLayoutView="100" workbookViewId="0">
      <selection activeCell="D9" sqref="D9"/>
    </sheetView>
  </sheetViews>
  <sheetFormatPr defaultColWidth="10.54296875" defaultRowHeight="24" customHeight="1"/>
  <cols>
    <col min="1" max="1" width="49.1796875" style="11" customWidth="1"/>
    <col min="2" max="2" width="10.453125" style="11" customWidth="1"/>
    <col min="3" max="3" width="1.54296875" style="10" customWidth="1"/>
    <col min="4" max="4" width="15.26953125" style="10" customWidth="1"/>
    <col min="5" max="5" width="1.453125" style="10" customWidth="1"/>
    <col min="6" max="6" width="15.26953125" style="10" customWidth="1"/>
    <col min="7" max="16384" width="10.54296875" style="10"/>
  </cols>
  <sheetData>
    <row r="1" spans="1:6" s="28" customFormat="1" ht="24" customHeight="1">
      <c r="D1" s="29"/>
      <c r="E1" s="30"/>
      <c r="F1" s="9" t="s">
        <v>33</v>
      </c>
    </row>
    <row r="2" spans="1:6" s="7" customFormat="1" ht="24" customHeight="1">
      <c r="A2" s="4" t="s">
        <v>0</v>
      </c>
      <c r="B2" s="5"/>
      <c r="C2" s="6"/>
      <c r="D2" s="6"/>
      <c r="E2" s="6"/>
      <c r="F2" s="6"/>
    </row>
    <row r="3" spans="1:6" s="7" customFormat="1" ht="24" customHeight="1">
      <c r="A3" s="18" t="s">
        <v>34</v>
      </c>
      <c r="B3" s="5"/>
      <c r="C3" s="6"/>
      <c r="D3" s="6"/>
      <c r="E3" s="6"/>
      <c r="F3" s="6"/>
    </row>
    <row r="4" spans="1:6" s="7" customFormat="1" ht="24" customHeight="1">
      <c r="A4" s="4" t="s">
        <v>123</v>
      </c>
      <c r="B4" s="5"/>
      <c r="C4" s="6"/>
      <c r="D4" s="6"/>
      <c r="E4" s="6"/>
      <c r="F4" s="6"/>
    </row>
    <row r="5" spans="1:6" s="7" customFormat="1" ht="24" customHeight="1">
      <c r="B5" s="5"/>
      <c r="C5" s="6"/>
      <c r="D5" s="8"/>
      <c r="E5" s="6"/>
      <c r="F5" s="9" t="s">
        <v>2</v>
      </c>
    </row>
    <row r="6" spans="1:6" ht="24" customHeight="1">
      <c r="B6" s="12" t="s">
        <v>3</v>
      </c>
      <c r="C6" s="13"/>
      <c r="D6" s="31">
        <v>2564</v>
      </c>
      <c r="E6" s="32"/>
      <c r="F6" s="31">
        <v>2563</v>
      </c>
    </row>
    <row r="7" spans="1:6" ht="24" customHeight="1">
      <c r="A7" s="3" t="s">
        <v>35</v>
      </c>
      <c r="B7" s="12"/>
      <c r="C7" s="13"/>
      <c r="D7" s="31"/>
      <c r="E7" s="32"/>
      <c r="F7" s="14"/>
    </row>
    <row r="8" spans="1:6" ht="24" customHeight="1">
      <c r="A8" s="3" t="s">
        <v>36</v>
      </c>
    </row>
    <row r="9" spans="1:6" ht="24" customHeight="1">
      <c r="A9" s="16" t="s">
        <v>94</v>
      </c>
      <c r="B9" s="15"/>
      <c r="D9" s="20">
        <v>199821761</v>
      </c>
      <c r="E9" s="20"/>
      <c r="F9" s="20">
        <v>267737790</v>
      </c>
    </row>
    <row r="10" spans="1:6" ht="24" customHeight="1">
      <c r="A10" s="16" t="s">
        <v>37</v>
      </c>
      <c r="B10" s="15"/>
      <c r="D10" s="20">
        <v>4347051</v>
      </c>
      <c r="E10" s="20"/>
      <c r="F10" s="20">
        <v>4178298</v>
      </c>
    </row>
    <row r="11" spans="1:6" ht="24" customHeight="1">
      <c r="A11" s="3" t="s">
        <v>38</v>
      </c>
      <c r="D11" s="22">
        <f>SUM(D9:D10)</f>
        <v>204168812</v>
      </c>
      <c r="E11" s="20"/>
      <c r="F11" s="22">
        <f>SUM(F9:F10)</f>
        <v>271916088</v>
      </c>
    </row>
    <row r="12" spans="1:6" ht="24" customHeight="1">
      <c r="A12" s="3" t="s">
        <v>39</v>
      </c>
      <c r="D12" s="20"/>
      <c r="E12" s="20"/>
      <c r="F12" s="20"/>
    </row>
    <row r="13" spans="1:6" ht="24" customHeight="1">
      <c r="A13" s="16" t="s">
        <v>86</v>
      </c>
      <c r="D13" s="20">
        <v>176777255</v>
      </c>
      <c r="E13" s="20"/>
      <c r="F13" s="20">
        <v>212254962</v>
      </c>
    </row>
    <row r="14" spans="1:6" ht="24" customHeight="1">
      <c r="A14" s="16" t="s">
        <v>95</v>
      </c>
      <c r="B14" s="15"/>
      <c r="D14" s="20">
        <v>11877212</v>
      </c>
      <c r="E14" s="20"/>
      <c r="F14" s="20">
        <v>14234293</v>
      </c>
    </row>
    <row r="15" spans="1:6" ht="24" customHeight="1">
      <c r="A15" s="16" t="s">
        <v>40</v>
      </c>
      <c r="B15" s="15"/>
      <c r="D15" s="20">
        <v>17688947</v>
      </c>
      <c r="E15" s="20"/>
      <c r="F15" s="20">
        <v>22086057</v>
      </c>
    </row>
    <row r="16" spans="1:6" ht="24" customHeight="1">
      <c r="A16" s="3" t="s">
        <v>41</v>
      </c>
      <c r="D16" s="22">
        <f>SUM(D13:D15)</f>
        <v>206343414</v>
      </c>
      <c r="E16" s="20"/>
      <c r="F16" s="22">
        <f>SUM(F13:F15)</f>
        <v>248575312</v>
      </c>
    </row>
    <row r="17" spans="1:6" ht="24" customHeight="1">
      <c r="A17" s="3" t="s">
        <v>141</v>
      </c>
      <c r="D17" s="21">
        <f>D11-D16</f>
        <v>-2174602</v>
      </c>
      <c r="E17" s="20"/>
      <c r="F17" s="21">
        <f>F11-F16</f>
        <v>23340776</v>
      </c>
    </row>
    <row r="18" spans="1:6" ht="24" customHeight="1">
      <c r="A18" s="11" t="s">
        <v>130</v>
      </c>
      <c r="D18" s="23">
        <v>-30957</v>
      </c>
      <c r="E18" s="20"/>
      <c r="F18" s="23">
        <v>-40407</v>
      </c>
    </row>
    <row r="19" spans="1:6" ht="24" customHeight="1">
      <c r="A19" s="18" t="s">
        <v>142</v>
      </c>
      <c r="D19" s="33">
        <f>SUM(D17:D18)</f>
        <v>-2205559</v>
      </c>
      <c r="E19" s="20"/>
      <c r="F19" s="33">
        <f>SUM(F17:F18)</f>
        <v>23300369</v>
      </c>
    </row>
    <row r="20" spans="1:6" ht="24" customHeight="1">
      <c r="A20" s="16" t="s">
        <v>145</v>
      </c>
      <c r="B20" s="15">
        <v>7</v>
      </c>
      <c r="D20" s="20">
        <v>457156</v>
      </c>
      <c r="E20" s="21"/>
      <c r="F20" s="20">
        <v>-4654838</v>
      </c>
    </row>
    <row r="21" spans="1:6" ht="24" customHeight="1">
      <c r="A21" s="3" t="s">
        <v>143</v>
      </c>
      <c r="D21" s="33">
        <f>SUM(D19:D20)</f>
        <v>-1748403</v>
      </c>
      <c r="E21" s="21"/>
      <c r="F21" s="33">
        <f>SUM(F19:F20)</f>
        <v>18645531</v>
      </c>
    </row>
    <row r="22" spans="1:6" ht="24" customHeight="1">
      <c r="A22" s="3" t="s">
        <v>88</v>
      </c>
      <c r="D22" s="23">
        <v>0</v>
      </c>
      <c r="E22" s="21"/>
      <c r="F22" s="23">
        <v>0</v>
      </c>
    </row>
    <row r="23" spans="1:6" ht="24" customHeight="1" thickBot="1">
      <c r="A23" s="3" t="s">
        <v>89</v>
      </c>
      <c r="D23" s="34">
        <f>SUM(D21:D22)</f>
        <v>-1748403</v>
      </c>
      <c r="E23" s="21"/>
      <c r="F23" s="34">
        <f>SUM(F21:F22)</f>
        <v>18645531</v>
      </c>
    </row>
    <row r="24" spans="1:6" ht="24" customHeight="1" thickTop="1">
      <c r="D24" s="21"/>
      <c r="E24" s="21"/>
      <c r="F24" s="21"/>
    </row>
    <row r="25" spans="1:6" ht="24" customHeight="1">
      <c r="A25" s="3" t="s">
        <v>68</v>
      </c>
      <c r="B25" s="15">
        <v>8</v>
      </c>
    </row>
    <row r="26" spans="1:6" ht="24" customHeight="1" thickBot="1">
      <c r="A26" s="11" t="s">
        <v>144</v>
      </c>
      <c r="D26" s="37">
        <f>D23/121500000</f>
        <v>-1.4390148148148148E-2</v>
      </c>
      <c r="E26" s="38"/>
      <c r="F26" s="37">
        <f>F23/121500000</f>
        <v>0.15346116049382716</v>
      </c>
    </row>
    <row r="27" spans="1:6" ht="24" customHeight="1" thickTop="1">
      <c r="D27" s="35"/>
      <c r="E27" s="35"/>
      <c r="F27" s="35"/>
    </row>
    <row r="28" spans="1:6" ht="24" customHeight="1">
      <c r="A28" s="11" t="s">
        <v>12</v>
      </c>
      <c r="B28" s="26"/>
      <c r="D28" s="24"/>
      <c r="E28" s="25"/>
      <c r="F28" s="24"/>
    </row>
    <row r="29" spans="1:6" ht="24" customHeight="1">
      <c r="B29" s="26"/>
      <c r="D29" s="24"/>
      <c r="E29" s="25"/>
      <c r="F29" s="24"/>
    </row>
    <row r="30" spans="1:6" s="28" customFormat="1" ht="24" customHeight="1">
      <c r="D30" s="29"/>
      <c r="E30" s="30"/>
      <c r="F30" s="9" t="s">
        <v>33</v>
      </c>
    </row>
    <row r="31" spans="1:6" s="7" customFormat="1" ht="24" customHeight="1">
      <c r="A31" s="4" t="s">
        <v>0</v>
      </c>
      <c r="B31" s="5"/>
      <c r="C31" s="6"/>
      <c r="D31" s="6"/>
      <c r="E31" s="6"/>
      <c r="F31" s="6"/>
    </row>
    <row r="32" spans="1:6" s="7" customFormat="1" ht="24" customHeight="1">
      <c r="A32" s="18" t="s">
        <v>34</v>
      </c>
      <c r="B32" s="5"/>
      <c r="C32" s="6"/>
      <c r="D32" s="6"/>
      <c r="E32" s="6"/>
      <c r="F32" s="6"/>
    </row>
    <row r="33" spans="1:6" s="7" customFormat="1" ht="24" customHeight="1">
      <c r="A33" s="4" t="s">
        <v>120</v>
      </c>
      <c r="B33" s="5"/>
      <c r="C33" s="6"/>
      <c r="D33" s="6"/>
      <c r="E33" s="6"/>
      <c r="F33" s="6"/>
    </row>
    <row r="34" spans="1:6" s="7" customFormat="1" ht="24" customHeight="1">
      <c r="B34" s="5"/>
      <c r="C34" s="6"/>
      <c r="D34" s="8"/>
      <c r="E34" s="6"/>
      <c r="F34" s="9" t="s">
        <v>2</v>
      </c>
    </row>
    <row r="35" spans="1:6" ht="24" customHeight="1">
      <c r="B35" s="12" t="s">
        <v>3</v>
      </c>
      <c r="C35" s="13"/>
      <c r="D35" s="31">
        <v>2564</v>
      </c>
      <c r="E35" s="32"/>
      <c r="F35" s="31">
        <v>2563</v>
      </c>
    </row>
    <row r="36" spans="1:6" ht="24" customHeight="1">
      <c r="A36" s="3" t="s">
        <v>35</v>
      </c>
      <c r="B36" s="12"/>
      <c r="C36" s="13"/>
      <c r="D36" s="31"/>
      <c r="E36" s="32"/>
      <c r="F36" s="14"/>
    </row>
    <row r="37" spans="1:6" ht="24" customHeight="1">
      <c r="A37" s="3" t="s">
        <v>36</v>
      </c>
    </row>
    <row r="38" spans="1:6" ht="24" customHeight="1">
      <c r="A38" s="16" t="s">
        <v>94</v>
      </c>
      <c r="B38" s="15"/>
      <c r="D38" s="20">
        <v>668674833</v>
      </c>
      <c r="E38" s="20"/>
      <c r="F38" s="20">
        <v>644531016</v>
      </c>
    </row>
    <row r="39" spans="1:6" ht="24" customHeight="1">
      <c r="A39" s="16" t="s">
        <v>37</v>
      </c>
      <c r="B39" s="15"/>
      <c r="D39" s="20">
        <v>11820205</v>
      </c>
      <c r="E39" s="20"/>
      <c r="F39" s="20">
        <v>8859915</v>
      </c>
    </row>
    <row r="40" spans="1:6" ht="24" customHeight="1">
      <c r="A40" s="3" t="s">
        <v>38</v>
      </c>
      <c r="D40" s="22">
        <f>SUM(D38:D39)</f>
        <v>680495038</v>
      </c>
      <c r="E40" s="20"/>
      <c r="F40" s="22">
        <f>SUM(F38:F39)</f>
        <v>653390931</v>
      </c>
    </row>
    <row r="41" spans="1:6" ht="24" customHeight="1">
      <c r="A41" s="3" t="s">
        <v>39</v>
      </c>
      <c r="D41" s="20"/>
      <c r="E41" s="20"/>
      <c r="F41" s="20"/>
    </row>
    <row r="42" spans="1:6" ht="24" customHeight="1">
      <c r="A42" s="16" t="s">
        <v>86</v>
      </c>
      <c r="D42" s="20">
        <v>568459988</v>
      </c>
      <c r="E42" s="20"/>
      <c r="F42" s="20">
        <v>510491842</v>
      </c>
    </row>
    <row r="43" spans="1:6" ht="24" customHeight="1">
      <c r="A43" s="16" t="s">
        <v>95</v>
      </c>
      <c r="B43" s="15"/>
      <c r="D43" s="20">
        <v>36855087</v>
      </c>
      <c r="E43" s="20"/>
      <c r="F43" s="20">
        <v>29145751</v>
      </c>
    </row>
    <row r="44" spans="1:6" ht="24" customHeight="1">
      <c r="A44" s="16" t="s">
        <v>40</v>
      </c>
      <c r="B44" s="15"/>
      <c r="D44" s="20">
        <v>54945468</v>
      </c>
      <c r="E44" s="20"/>
      <c r="F44" s="20">
        <v>61629503</v>
      </c>
    </row>
    <row r="45" spans="1:6" ht="24" customHeight="1">
      <c r="A45" s="3" t="s">
        <v>41</v>
      </c>
      <c r="D45" s="22">
        <f>SUM(D42:D44)</f>
        <v>660260543</v>
      </c>
      <c r="E45" s="20"/>
      <c r="F45" s="22">
        <f>SUM(F42:F44)</f>
        <v>601267096</v>
      </c>
    </row>
    <row r="46" spans="1:6" ht="24" customHeight="1">
      <c r="A46" s="3" t="s">
        <v>129</v>
      </c>
      <c r="D46" s="21">
        <f>D40-D45</f>
        <v>20234495</v>
      </c>
      <c r="E46" s="20"/>
      <c r="F46" s="21">
        <f>F40-F45</f>
        <v>52123835</v>
      </c>
    </row>
    <row r="47" spans="1:6" ht="24" customHeight="1">
      <c r="A47" s="11" t="s">
        <v>130</v>
      </c>
      <c r="D47" s="23">
        <v>-100071</v>
      </c>
      <c r="E47" s="20"/>
      <c r="F47" s="23">
        <v>-80302</v>
      </c>
    </row>
    <row r="48" spans="1:6" ht="24" customHeight="1">
      <c r="A48" s="18" t="s">
        <v>105</v>
      </c>
      <c r="D48" s="33">
        <f>SUM(D46:D47)</f>
        <v>20134424</v>
      </c>
      <c r="E48" s="20"/>
      <c r="F48" s="33">
        <f>SUM(F46:F47)</f>
        <v>52043533</v>
      </c>
    </row>
    <row r="49" spans="1:6" ht="24" customHeight="1">
      <c r="A49" s="16" t="s">
        <v>106</v>
      </c>
      <c r="B49" s="15">
        <v>7</v>
      </c>
      <c r="D49" s="23">
        <v>-3912348</v>
      </c>
      <c r="E49" s="21"/>
      <c r="F49" s="23">
        <v>-10972871</v>
      </c>
    </row>
    <row r="50" spans="1:6" ht="24" customHeight="1">
      <c r="A50" s="3" t="s">
        <v>107</v>
      </c>
      <c r="D50" s="33">
        <f>SUM(D48:D49)</f>
        <v>16222076</v>
      </c>
      <c r="E50" s="21"/>
      <c r="F50" s="33">
        <f>SUM(F48:F49)</f>
        <v>41070662</v>
      </c>
    </row>
    <row r="51" spans="1:6" ht="24" customHeight="1">
      <c r="A51" s="3" t="s">
        <v>88</v>
      </c>
      <c r="D51" s="23">
        <v>0</v>
      </c>
      <c r="E51" s="21"/>
      <c r="F51" s="23">
        <v>0</v>
      </c>
    </row>
    <row r="52" spans="1:6" ht="24" customHeight="1" thickBot="1">
      <c r="A52" s="3" t="s">
        <v>89</v>
      </c>
      <c r="D52" s="34">
        <f>SUM(D50:D51)</f>
        <v>16222076</v>
      </c>
      <c r="E52" s="21"/>
      <c r="F52" s="34">
        <f>SUM(F50:F51)</f>
        <v>41070662</v>
      </c>
    </row>
    <row r="53" spans="1:6" ht="24" customHeight="1" thickTop="1">
      <c r="D53" s="21"/>
      <c r="E53" s="21"/>
      <c r="F53" s="21"/>
    </row>
    <row r="54" spans="1:6" ht="24" customHeight="1">
      <c r="A54" s="3" t="s">
        <v>68</v>
      </c>
      <c r="B54" s="15">
        <v>8</v>
      </c>
    </row>
    <row r="55" spans="1:6" ht="24" customHeight="1" thickBot="1">
      <c r="A55" s="11" t="s">
        <v>108</v>
      </c>
      <c r="D55" s="37">
        <f>D52/121500000</f>
        <v>0.13351502880658436</v>
      </c>
      <c r="E55" s="38"/>
      <c r="F55" s="37">
        <f>F52/121500000</f>
        <v>0.33803013991769548</v>
      </c>
    </row>
    <row r="56" spans="1:6" ht="24" customHeight="1" thickTop="1">
      <c r="D56" s="35"/>
      <c r="E56" s="35"/>
      <c r="F56" s="35"/>
    </row>
    <row r="57" spans="1:6" ht="24" customHeight="1">
      <c r="A57" s="11" t="s">
        <v>12</v>
      </c>
      <c r="B57" s="26"/>
      <c r="D57" s="24"/>
      <c r="E57" s="25"/>
      <c r="F57" s="24"/>
    </row>
    <row r="58" spans="1:6" ht="24" customHeight="1">
      <c r="B58" s="26"/>
      <c r="D58" s="24"/>
      <c r="E58" s="25"/>
      <c r="F58" s="24"/>
    </row>
  </sheetData>
  <printOptions horizontalCentered="1"/>
  <pageMargins left="0.82" right="0.31496062992126" top="0.78740157480314998" bottom="0.19" header="0.31496062992126" footer="0.31496062992126"/>
  <pageSetup paperSize="9" scale="95" fitToHeight="6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0"/>
  <sheetViews>
    <sheetView showGridLines="0" view="pageBreakPreview" zoomScale="70" zoomScaleNormal="69" zoomScaleSheetLayoutView="70" workbookViewId="0">
      <selection activeCell="J13" sqref="J13"/>
    </sheetView>
  </sheetViews>
  <sheetFormatPr defaultColWidth="9.26953125" defaultRowHeight="24" customHeight="1"/>
  <cols>
    <col min="1" max="1" width="27.26953125" style="43" customWidth="1"/>
    <col min="2" max="2" width="8" style="44" customWidth="1"/>
    <col min="3" max="3" width="15.7265625" style="44" customWidth="1"/>
    <col min="4" max="4" width="1.54296875" style="44" customWidth="1"/>
    <col min="5" max="5" width="15.7265625" style="44" customWidth="1"/>
    <col min="6" max="6" width="1.54296875" style="44" customWidth="1"/>
    <col min="7" max="7" width="15.7265625" style="44" customWidth="1"/>
    <col min="8" max="8" width="1.54296875" style="45" customWidth="1"/>
    <col min="9" max="9" width="15.7265625" style="44" customWidth="1"/>
    <col min="10" max="10" width="1.54296875" style="44" customWidth="1"/>
    <col min="11" max="11" width="15.7265625" style="44" customWidth="1"/>
    <col min="12" max="12" width="1.54296875" style="1" customWidth="1"/>
    <col min="13" max="13" width="13.54296875" style="1" customWidth="1"/>
    <col min="14" max="16384" width="9.26953125" style="1"/>
  </cols>
  <sheetData>
    <row r="1" spans="1:11" ht="24" customHeight="1">
      <c r="K1" s="46" t="s">
        <v>55</v>
      </c>
    </row>
    <row r="2" spans="1:11" ht="24" customHeight="1">
      <c r="A2" s="108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4" customHeight="1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24" customHeight="1">
      <c r="A4" s="109" t="s">
        <v>120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24" customHeight="1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2" customFormat="1" ht="24" customHeight="1">
      <c r="A6" s="47"/>
      <c r="B6" s="48"/>
      <c r="C6" s="48" t="s">
        <v>109</v>
      </c>
      <c r="D6" s="48"/>
      <c r="E6" s="48"/>
      <c r="F6" s="48"/>
      <c r="G6" s="111" t="s">
        <v>27</v>
      </c>
      <c r="H6" s="111"/>
      <c r="I6" s="111"/>
      <c r="J6" s="48"/>
      <c r="K6" s="48"/>
    </row>
    <row r="7" spans="1:11" s="2" customFormat="1" ht="24" customHeight="1">
      <c r="A7" s="47"/>
      <c r="B7" s="48"/>
      <c r="C7" s="48" t="s">
        <v>65</v>
      </c>
      <c r="D7" s="48"/>
      <c r="E7" s="48" t="s">
        <v>57</v>
      </c>
      <c r="F7" s="48"/>
      <c r="G7" s="49" t="s">
        <v>58</v>
      </c>
      <c r="H7" s="49"/>
      <c r="I7" s="48"/>
      <c r="J7" s="48"/>
      <c r="K7" s="48"/>
    </row>
    <row r="8" spans="1:11" s="2" customFormat="1" ht="24" customHeight="1">
      <c r="A8" s="47"/>
      <c r="B8" s="48"/>
      <c r="C8" s="50" t="s">
        <v>66</v>
      </c>
      <c r="D8" s="48"/>
      <c r="E8" s="50" t="s">
        <v>67</v>
      </c>
      <c r="F8" s="48"/>
      <c r="G8" s="50" t="s">
        <v>59</v>
      </c>
      <c r="H8" s="49"/>
      <c r="I8" s="50" t="s">
        <v>60</v>
      </c>
      <c r="J8" s="48"/>
      <c r="K8" s="50" t="s">
        <v>61</v>
      </c>
    </row>
    <row r="9" spans="1:11" s="2" customFormat="1" ht="24" customHeight="1">
      <c r="A9" s="47"/>
      <c r="B9" s="48"/>
      <c r="C9" s="49"/>
      <c r="D9" s="48"/>
      <c r="E9" s="49"/>
      <c r="F9" s="48"/>
      <c r="G9" s="49"/>
      <c r="H9" s="49"/>
      <c r="I9" s="49"/>
      <c r="J9" s="48"/>
      <c r="K9" s="49"/>
    </row>
    <row r="10" spans="1:11" ht="24" customHeight="1">
      <c r="A10" s="51" t="s">
        <v>99</v>
      </c>
      <c r="C10" s="52">
        <v>121500000</v>
      </c>
      <c r="D10" s="52"/>
      <c r="E10" s="52">
        <v>233350000</v>
      </c>
      <c r="F10" s="52"/>
      <c r="G10" s="52">
        <v>12150000</v>
      </c>
      <c r="H10" s="53"/>
      <c r="I10" s="52">
        <v>141707438</v>
      </c>
      <c r="J10" s="52"/>
      <c r="K10" s="52">
        <f>SUM(C10:I10)</f>
        <v>508707438</v>
      </c>
    </row>
    <row r="11" spans="1:11" ht="24" customHeight="1">
      <c r="A11" s="54" t="s">
        <v>90</v>
      </c>
      <c r="C11" s="55">
        <v>0</v>
      </c>
      <c r="D11" s="53"/>
      <c r="E11" s="55">
        <v>0</v>
      </c>
      <c r="F11" s="53"/>
      <c r="G11" s="55">
        <v>0</v>
      </c>
      <c r="H11" s="53"/>
      <c r="I11" s="53">
        <f>SUM(PL!F50)</f>
        <v>41070662</v>
      </c>
      <c r="J11" s="52"/>
      <c r="K11" s="52">
        <f>SUM(C11:I11)</f>
        <v>41070662</v>
      </c>
    </row>
    <row r="12" spans="1:11" ht="24" customHeight="1">
      <c r="A12" s="54" t="s">
        <v>131</v>
      </c>
      <c r="C12" s="55">
        <v>0</v>
      </c>
      <c r="D12" s="52"/>
      <c r="E12" s="55">
        <v>0</v>
      </c>
      <c r="F12" s="52"/>
      <c r="G12" s="55">
        <v>0</v>
      </c>
      <c r="H12" s="53"/>
      <c r="I12" s="53">
        <v>-54675000</v>
      </c>
      <c r="J12" s="52"/>
      <c r="K12" s="52">
        <f>SUM(C12:I12)</f>
        <v>-54675000</v>
      </c>
    </row>
    <row r="13" spans="1:11" ht="24" customHeight="1" thickBot="1">
      <c r="A13" s="51" t="s">
        <v>100</v>
      </c>
      <c r="C13" s="56">
        <f>SUM(C10:C12)</f>
        <v>121500000</v>
      </c>
      <c r="D13" s="53"/>
      <c r="E13" s="56">
        <f>SUM(E10:E12)</f>
        <v>233350000</v>
      </c>
      <c r="F13" s="53"/>
      <c r="G13" s="56">
        <f>SUM(G10:G12)</f>
        <v>12150000</v>
      </c>
      <c r="H13" s="53"/>
      <c r="I13" s="56">
        <f>SUM(I10:I12)</f>
        <v>128103100</v>
      </c>
      <c r="J13" s="53"/>
      <c r="K13" s="56">
        <f>SUM(K10:K12)</f>
        <v>495103100</v>
      </c>
    </row>
    <row r="14" spans="1:11" ht="24" customHeight="1" thickTop="1">
      <c r="A14" s="54"/>
      <c r="C14" s="57"/>
      <c r="D14" s="57"/>
      <c r="E14" s="57"/>
      <c r="F14" s="57"/>
      <c r="G14" s="57"/>
      <c r="H14" s="58"/>
      <c r="I14" s="57"/>
      <c r="J14" s="57"/>
      <c r="K14" s="57"/>
    </row>
    <row r="15" spans="1:11" ht="24" customHeight="1">
      <c r="A15" s="51" t="s">
        <v>121</v>
      </c>
      <c r="C15" s="52">
        <v>121500000</v>
      </c>
      <c r="D15" s="52"/>
      <c r="E15" s="52">
        <v>233350000</v>
      </c>
      <c r="F15" s="52"/>
      <c r="G15" s="52">
        <v>12150000</v>
      </c>
      <c r="H15" s="53"/>
      <c r="I15" s="52">
        <v>143950999</v>
      </c>
      <c r="J15" s="52"/>
      <c r="K15" s="52">
        <f>SUM(C15:I15)</f>
        <v>510950999</v>
      </c>
    </row>
    <row r="16" spans="1:11" ht="24" customHeight="1">
      <c r="A16" s="54" t="s">
        <v>90</v>
      </c>
      <c r="C16" s="55">
        <v>0</v>
      </c>
      <c r="D16" s="53"/>
      <c r="E16" s="55">
        <v>0</v>
      </c>
      <c r="F16" s="53"/>
      <c r="G16" s="55">
        <v>0</v>
      </c>
      <c r="H16" s="53"/>
      <c r="I16" s="53">
        <f>PL!D50</f>
        <v>16222076</v>
      </c>
      <c r="J16" s="52"/>
      <c r="K16" s="52">
        <f>SUM(C16:I16)</f>
        <v>16222076</v>
      </c>
    </row>
    <row r="17" spans="1:12" ht="24" customHeight="1">
      <c r="A17" s="54" t="s">
        <v>131</v>
      </c>
      <c r="C17" s="55">
        <v>0</v>
      </c>
      <c r="D17" s="52"/>
      <c r="E17" s="55">
        <v>0</v>
      </c>
      <c r="F17" s="52"/>
      <c r="G17" s="55">
        <v>0</v>
      </c>
      <c r="H17" s="53"/>
      <c r="I17" s="53">
        <v>-54675000</v>
      </c>
      <c r="J17" s="52"/>
      <c r="K17" s="52">
        <f>SUM(C17:I17)</f>
        <v>-54675000</v>
      </c>
    </row>
    <row r="18" spans="1:12" ht="24" customHeight="1" thickBot="1">
      <c r="A18" s="51" t="s">
        <v>122</v>
      </c>
      <c r="C18" s="56">
        <f>SUM(C15:C17)</f>
        <v>121500000</v>
      </c>
      <c r="D18" s="53"/>
      <c r="E18" s="56">
        <f>SUM(E15:E17)</f>
        <v>233350000</v>
      </c>
      <c r="F18" s="53"/>
      <c r="G18" s="56">
        <f>SUM(G15:G17)</f>
        <v>12150000</v>
      </c>
      <c r="H18" s="53"/>
      <c r="I18" s="56">
        <f>SUM(I15:I17)</f>
        <v>105498075</v>
      </c>
      <c r="J18" s="53"/>
      <c r="K18" s="56">
        <f>SUM(K15:K17)</f>
        <v>472498075</v>
      </c>
    </row>
    <row r="19" spans="1:12" ht="24" customHeight="1" thickTop="1">
      <c r="A19" s="54"/>
      <c r="C19" s="57"/>
      <c r="D19" s="57"/>
      <c r="E19" s="57"/>
      <c r="F19" s="57"/>
      <c r="G19" s="57"/>
      <c r="H19" s="57"/>
      <c r="I19" s="57"/>
      <c r="J19" s="59"/>
      <c r="K19" s="57">
        <f>SUM(K18-BS!E68)</f>
        <v>0</v>
      </c>
      <c r="L19" s="40"/>
    </row>
    <row r="20" spans="1:12" ht="24" customHeight="1">
      <c r="A20" s="43" t="s">
        <v>12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82" right="0.39370078740157499" top="0.78700000000000003" bottom="0.31496062992126" header="0.31496062992126" footer="0.31496062992126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showGridLines="0" view="pageBreakPreview" topLeftCell="A43" zoomScale="85" zoomScaleNormal="85" zoomScaleSheetLayoutView="85" workbookViewId="0">
      <selection activeCell="A49" sqref="A49:A50"/>
    </sheetView>
  </sheetViews>
  <sheetFormatPr defaultColWidth="10.54296875" defaultRowHeight="24" customHeight="1"/>
  <cols>
    <col min="1" max="1" width="57.26953125" style="11" customWidth="1"/>
    <col min="2" max="2" width="6.81640625" style="11" customWidth="1"/>
    <col min="3" max="3" width="1.54296875" style="10" customWidth="1"/>
    <col min="4" max="4" width="16.26953125" style="10" customWidth="1"/>
    <col min="5" max="5" width="1.453125" style="10" customWidth="1"/>
    <col min="6" max="6" width="15.81640625" style="10" customWidth="1"/>
    <col min="7" max="7" width="17.7265625" style="10" customWidth="1"/>
    <col min="8" max="8" width="14.26953125" style="10" customWidth="1"/>
    <col min="9" max="9" width="11.7265625" style="10" bestFit="1" customWidth="1"/>
    <col min="10" max="16384" width="10.54296875" style="10"/>
  </cols>
  <sheetData>
    <row r="1" spans="1:6" s="7" customFormat="1" ht="24" customHeight="1">
      <c r="B1" s="5"/>
      <c r="C1" s="6"/>
      <c r="D1" s="6"/>
      <c r="E1" s="6"/>
      <c r="F1" s="9" t="s">
        <v>33</v>
      </c>
    </row>
    <row r="2" spans="1:6" s="7" customFormat="1" ht="24" customHeight="1">
      <c r="A2" s="4" t="s">
        <v>0</v>
      </c>
      <c r="B2" s="5"/>
      <c r="C2" s="6"/>
      <c r="D2" s="6"/>
      <c r="E2" s="6"/>
      <c r="F2" s="6"/>
    </row>
    <row r="3" spans="1:6" s="7" customFormat="1" ht="24" customHeight="1">
      <c r="A3" s="18" t="s">
        <v>42</v>
      </c>
      <c r="B3" s="5"/>
      <c r="C3" s="6"/>
      <c r="D3" s="6"/>
      <c r="E3" s="6"/>
      <c r="F3" s="6"/>
    </row>
    <row r="4" spans="1:6" s="7" customFormat="1" ht="24" customHeight="1">
      <c r="A4" s="4" t="s">
        <v>120</v>
      </c>
      <c r="B4" s="5"/>
      <c r="C4" s="6"/>
      <c r="D4" s="6"/>
      <c r="E4" s="6"/>
      <c r="F4" s="6"/>
    </row>
    <row r="5" spans="1:6" s="7" customFormat="1" ht="24" customHeight="1">
      <c r="B5" s="5"/>
      <c r="C5" s="6"/>
      <c r="D5" s="8"/>
      <c r="E5" s="6"/>
      <c r="F5" s="9" t="s">
        <v>2</v>
      </c>
    </row>
    <row r="6" spans="1:6" ht="24" customHeight="1">
      <c r="B6" s="12"/>
      <c r="C6" s="13"/>
      <c r="D6" s="31">
        <v>2564</v>
      </c>
      <c r="E6" s="32"/>
      <c r="F6" s="31">
        <v>2563</v>
      </c>
    </row>
    <row r="7" spans="1:6" ht="24" customHeight="1">
      <c r="A7" s="3" t="s">
        <v>62</v>
      </c>
      <c r="B7" s="36"/>
      <c r="D7" s="19"/>
      <c r="E7" s="19"/>
      <c r="F7" s="19"/>
    </row>
    <row r="8" spans="1:6" ht="24" customHeight="1">
      <c r="A8" s="11" t="s">
        <v>110</v>
      </c>
      <c r="B8" s="36"/>
      <c r="D8" s="21">
        <f>PL!D48</f>
        <v>20134424</v>
      </c>
      <c r="E8" s="21"/>
      <c r="F8" s="21">
        <f>PL!F48</f>
        <v>52043533</v>
      </c>
    </row>
    <row r="9" spans="1:6" ht="24" customHeight="1">
      <c r="A9" s="11" t="s">
        <v>111</v>
      </c>
      <c r="B9" s="36"/>
      <c r="D9" s="20"/>
      <c r="E9" s="20"/>
      <c r="F9" s="20"/>
    </row>
    <row r="10" spans="1:6" ht="24" customHeight="1">
      <c r="A10" s="11" t="s">
        <v>43</v>
      </c>
      <c r="B10" s="36"/>
      <c r="D10" s="20"/>
      <c r="E10" s="20"/>
      <c r="F10" s="20"/>
    </row>
    <row r="11" spans="1:6" ht="24" customHeight="1">
      <c r="A11" s="16" t="s">
        <v>44</v>
      </c>
      <c r="B11" s="36"/>
      <c r="D11" s="21">
        <v>16649039</v>
      </c>
      <c r="E11" s="20"/>
      <c r="F11" s="21">
        <v>17061630</v>
      </c>
    </row>
    <row r="12" spans="1:6" ht="24" customHeight="1">
      <c r="A12" s="41" t="s">
        <v>137</v>
      </c>
      <c r="B12" s="36"/>
      <c r="D12" s="20">
        <v>-3487450</v>
      </c>
      <c r="E12" s="20"/>
      <c r="F12" s="20">
        <v>-10678</v>
      </c>
    </row>
    <row r="13" spans="1:6" ht="24" customHeight="1">
      <c r="A13" s="16" t="s">
        <v>114</v>
      </c>
      <c r="B13" s="36"/>
      <c r="D13" s="20">
        <v>708668</v>
      </c>
      <c r="E13" s="20"/>
      <c r="F13" s="20">
        <v>-408829</v>
      </c>
    </row>
    <row r="14" spans="1:6" ht="24" customHeight="1">
      <c r="A14" s="16" t="s">
        <v>115</v>
      </c>
      <c r="B14" s="36"/>
      <c r="D14" s="20">
        <v>-6655</v>
      </c>
      <c r="E14" s="20"/>
      <c r="F14" s="20">
        <v>-113468</v>
      </c>
    </row>
    <row r="15" spans="1:6" ht="24" customHeight="1">
      <c r="A15" s="11" t="s">
        <v>45</v>
      </c>
      <c r="B15" s="36"/>
      <c r="D15" s="20">
        <v>3966605</v>
      </c>
      <c r="E15" s="20"/>
      <c r="F15" s="20">
        <v>4267097</v>
      </c>
    </row>
    <row r="16" spans="1:6" ht="24" customHeight="1">
      <c r="A16" s="11" t="s">
        <v>116</v>
      </c>
      <c r="B16" s="36"/>
      <c r="D16" s="20">
        <v>-2156087</v>
      </c>
      <c r="E16" s="20"/>
      <c r="F16" s="20">
        <v>-205020</v>
      </c>
    </row>
    <row r="17" spans="1:7" ht="24" customHeight="1">
      <c r="A17" s="42" t="s">
        <v>138</v>
      </c>
      <c r="B17" s="36"/>
      <c r="D17" s="20">
        <v>1342506</v>
      </c>
      <c r="E17" s="20"/>
      <c r="F17" s="20">
        <v>0</v>
      </c>
    </row>
    <row r="18" spans="1:7" ht="24" customHeight="1">
      <c r="A18" s="11" t="s">
        <v>46</v>
      </c>
      <c r="B18" s="36"/>
      <c r="D18" s="20">
        <v>-194139</v>
      </c>
      <c r="E18" s="20"/>
      <c r="F18" s="20">
        <v>-271743</v>
      </c>
    </row>
    <row r="19" spans="1:7" ht="24" customHeight="1">
      <c r="A19" s="42" t="s">
        <v>140</v>
      </c>
      <c r="B19" s="36"/>
      <c r="D19" s="23">
        <v>100071</v>
      </c>
      <c r="E19" s="20"/>
      <c r="F19" s="23">
        <v>80302</v>
      </c>
    </row>
    <row r="20" spans="1:7" ht="24" customHeight="1">
      <c r="A20" s="11" t="s">
        <v>139</v>
      </c>
      <c r="B20" s="36"/>
      <c r="D20" s="20">
        <f>SUM(D8:D19)</f>
        <v>37056982</v>
      </c>
      <c r="E20" s="20"/>
      <c r="F20" s="20">
        <f>SUM(F8:F19)</f>
        <v>72442824</v>
      </c>
    </row>
    <row r="21" spans="1:7" ht="24" customHeight="1">
      <c r="A21" s="11" t="s">
        <v>91</v>
      </c>
      <c r="B21" s="36"/>
      <c r="D21" s="20"/>
      <c r="E21" s="20"/>
      <c r="F21" s="20"/>
    </row>
    <row r="22" spans="1:7" ht="24" customHeight="1">
      <c r="A22" s="11" t="s">
        <v>72</v>
      </c>
      <c r="B22" s="36"/>
      <c r="D22" s="20">
        <v>76596182</v>
      </c>
      <c r="E22" s="20"/>
      <c r="F22" s="20">
        <v>-35006497</v>
      </c>
      <c r="G22" s="94"/>
    </row>
    <row r="23" spans="1:7" ht="24" customHeight="1">
      <c r="A23" s="11" t="s">
        <v>47</v>
      </c>
      <c r="B23" s="36"/>
      <c r="D23" s="20">
        <v>-17542961</v>
      </c>
      <c r="E23" s="20"/>
      <c r="F23" s="20">
        <v>-10108953</v>
      </c>
    </row>
    <row r="24" spans="1:7" ht="24" customHeight="1">
      <c r="A24" s="16" t="s">
        <v>48</v>
      </c>
      <c r="B24" s="36"/>
      <c r="D24" s="20">
        <v>3389902</v>
      </c>
      <c r="E24" s="20"/>
      <c r="F24" s="20">
        <v>-5878348</v>
      </c>
    </row>
    <row r="25" spans="1:7" ht="24" customHeight="1">
      <c r="A25" s="11" t="s">
        <v>49</v>
      </c>
      <c r="B25" s="36"/>
      <c r="D25" s="20"/>
      <c r="E25" s="20"/>
      <c r="F25" s="20"/>
    </row>
    <row r="26" spans="1:7" ht="24" customHeight="1">
      <c r="A26" s="16" t="s">
        <v>73</v>
      </c>
      <c r="B26" s="36"/>
      <c r="D26" s="20">
        <v>-73813117</v>
      </c>
      <c r="E26" s="20"/>
      <c r="F26" s="20">
        <v>56835528</v>
      </c>
    </row>
    <row r="27" spans="1:7" ht="24" customHeight="1">
      <c r="A27" s="16" t="s">
        <v>50</v>
      </c>
      <c r="B27" s="36"/>
      <c r="D27" s="23">
        <v>-1594240</v>
      </c>
      <c r="E27" s="20"/>
      <c r="F27" s="23">
        <v>5768129</v>
      </c>
    </row>
    <row r="28" spans="1:7" ht="24" customHeight="1">
      <c r="A28" s="16" t="s">
        <v>117</v>
      </c>
      <c r="B28" s="36"/>
      <c r="D28" s="20">
        <f>SUM(D20:E27)</f>
        <v>24092748</v>
      </c>
      <c r="E28" s="20"/>
      <c r="F28" s="20">
        <f>SUM(F20:F27)</f>
        <v>84052683</v>
      </c>
    </row>
    <row r="29" spans="1:7" ht="24" customHeight="1">
      <c r="A29" s="16" t="s">
        <v>97</v>
      </c>
      <c r="B29" s="36"/>
      <c r="D29" s="20">
        <v>-393484</v>
      </c>
      <c r="E29" s="20"/>
      <c r="F29" s="20">
        <v>-1685327</v>
      </c>
    </row>
    <row r="30" spans="1:7" ht="24" customHeight="1">
      <c r="A30" s="41" t="s">
        <v>132</v>
      </c>
      <c r="B30" s="36"/>
      <c r="D30" s="20">
        <v>-100071</v>
      </c>
      <c r="E30" s="20"/>
      <c r="F30" s="20">
        <v>-80302</v>
      </c>
    </row>
    <row r="31" spans="1:7" ht="24" customHeight="1">
      <c r="A31" s="16" t="s">
        <v>74</v>
      </c>
      <c r="B31" s="36"/>
      <c r="D31" s="23">
        <v>-13057109</v>
      </c>
      <c r="E31" s="20"/>
      <c r="F31" s="23">
        <v>-8585237</v>
      </c>
    </row>
    <row r="32" spans="1:7" ht="24" customHeight="1">
      <c r="A32" s="18" t="s">
        <v>113</v>
      </c>
      <c r="B32" s="36"/>
      <c r="D32" s="23">
        <f>SUM(D28:D31)</f>
        <v>10542084</v>
      </c>
      <c r="E32" s="20"/>
      <c r="F32" s="23">
        <f>SUM(F28:F31)</f>
        <v>73701817</v>
      </c>
    </row>
    <row r="33" spans="1:6" ht="24" customHeight="1">
      <c r="B33" s="36"/>
      <c r="D33" s="24"/>
      <c r="E33" s="25"/>
      <c r="F33" s="24"/>
    </row>
    <row r="34" spans="1:6" ht="24" customHeight="1">
      <c r="A34" s="17" t="s">
        <v>12</v>
      </c>
      <c r="B34" s="36"/>
    </row>
    <row r="35" spans="1:6" s="28" customFormat="1" ht="24" customHeight="1">
      <c r="D35" s="29"/>
      <c r="E35" s="30"/>
      <c r="F35" s="9" t="s">
        <v>33</v>
      </c>
    </row>
    <row r="36" spans="1:6" s="7" customFormat="1" ht="24" customHeight="1">
      <c r="A36" s="4" t="s">
        <v>0</v>
      </c>
      <c r="B36" s="5"/>
      <c r="C36" s="6"/>
      <c r="D36" s="6"/>
      <c r="E36" s="6"/>
      <c r="F36" s="6"/>
    </row>
    <row r="37" spans="1:6" s="7" customFormat="1" ht="24" customHeight="1">
      <c r="A37" s="18" t="s">
        <v>51</v>
      </c>
      <c r="B37" s="5"/>
      <c r="C37" s="6"/>
      <c r="D37" s="6"/>
      <c r="E37" s="6"/>
      <c r="F37" s="6"/>
    </row>
    <row r="38" spans="1:6" s="7" customFormat="1" ht="24" customHeight="1">
      <c r="A38" s="4" t="s">
        <v>120</v>
      </c>
      <c r="B38" s="5"/>
      <c r="C38" s="6"/>
      <c r="D38" s="6"/>
      <c r="E38" s="6"/>
      <c r="F38" s="6"/>
    </row>
    <row r="39" spans="1:6" s="7" customFormat="1" ht="24" customHeight="1">
      <c r="B39" s="5"/>
      <c r="C39" s="6"/>
      <c r="D39" s="8"/>
      <c r="E39" s="6"/>
      <c r="F39" s="9" t="s">
        <v>2</v>
      </c>
    </row>
    <row r="40" spans="1:6" ht="24" customHeight="1">
      <c r="B40" s="12"/>
      <c r="C40" s="13"/>
      <c r="D40" s="31">
        <v>2564</v>
      </c>
      <c r="E40" s="32"/>
      <c r="F40" s="31">
        <v>2563</v>
      </c>
    </row>
    <row r="41" spans="1:6" ht="24" customHeight="1">
      <c r="A41" s="3" t="s">
        <v>63</v>
      </c>
      <c r="B41" s="36"/>
      <c r="D41" s="24"/>
      <c r="E41" s="25"/>
      <c r="F41" s="24"/>
    </row>
    <row r="42" spans="1:6" ht="24" customHeight="1">
      <c r="A42" s="27" t="s">
        <v>133</v>
      </c>
      <c r="B42" s="36"/>
      <c r="D42" s="21">
        <v>-136189</v>
      </c>
      <c r="E42" s="21"/>
      <c r="F42" s="21">
        <v>-36684000</v>
      </c>
    </row>
    <row r="43" spans="1:6" ht="24" customHeight="1">
      <c r="A43" s="27" t="s">
        <v>134</v>
      </c>
      <c r="B43" s="36"/>
      <c r="D43" s="21">
        <v>-14860636</v>
      </c>
      <c r="E43" s="21"/>
      <c r="F43" s="21">
        <v>-6298783</v>
      </c>
    </row>
    <row r="44" spans="1:6" ht="24" customHeight="1">
      <c r="A44" s="27" t="s">
        <v>87</v>
      </c>
      <c r="B44" s="36"/>
      <c r="D44" s="21">
        <v>16236</v>
      </c>
      <c r="E44" s="21"/>
      <c r="F44" s="21">
        <v>376140</v>
      </c>
    </row>
    <row r="45" spans="1:6" ht="24" customHeight="1">
      <c r="A45" s="27" t="s">
        <v>98</v>
      </c>
      <c r="B45" s="36"/>
      <c r="D45" s="21">
        <v>209865</v>
      </c>
      <c r="E45" s="21"/>
      <c r="F45" s="21">
        <v>223393</v>
      </c>
    </row>
    <row r="46" spans="1:6" ht="24" customHeight="1">
      <c r="A46" s="3" t="s">
        <v>96</v>
      </c>
      <c r="B46" s="36"/>
      <c r="D46" s="22">
        <f>SUM(D42:D45)</f>
        <v>-14770724</v>
      </c>
      <c r="E46" s="20"/>
      <c r="F46" s="22">
        <f>SUM(F42:F45)</f>
        <v>-42383250</v>
      </c>
    </row>
    <row r="47" spans="1:6" ht="24" customHeight="1">
      <c r="A47" s="3" t="s">
        <v>92</v>
      </c>
      <c r="B47" s="36"/>
      <c r="D47" s="20"/>
      <c r="E47" s="20"/>
      <c r="F47" s="20"/>
    </row>
    <row r="48" spans="1:6" ht="24" customHeight="1">
      <c r="A48" s="11" t="s">
        <v>112</v>
      </c>
      <c r="B48" s="36"/>
      <c r="D48" s="20">
        <v>-1177930</v>
      </c>
      <c r="E48" s="20"/>
      <c r="F48" s="20">
        <v>-2558096</v>
      </c>
    </row>
    <row r="49" spans="1:6" ht="24" customHeight="1">
      <c r="A49" s="11" t="s">
        <v>84</v>
      </c>
      <c r="B49" s="36"/>
      <c r="D49" s="20">
        <v>-54675000</v>
      </c>
      <c r="E49" s="20"/>
      <c r="F49" s="20">
        <v>-54675000</v>
      </c>
    </row>
    <row r="50" spans="1:6" ht="24" customHeight="1">
      <c r="A50" s="3" t="s">
        <v>52</v>
      </c>
      <c r="B50" s="36"/>
      <c r="D50" s="22">
        <f>SUM(D48:D49)</f>
        <v>-55852930</v>
      </c>
      <c r="E50" s="20"/>
      <c r="F50" s="22">
        <f>SUM(F48:F49)</f>
        <v>-57233096</v>
      </c>
    </row>
    <row r="51" spans="1:6" ht="24" customHeight="1">
      <c r="A51" s="3" t="s">
        <v>93</v>
      </c>
      <c r="B51" s="36"/>
      <c r="D51" s="21">
        <f>SUM(D50,D46,D32)</f>
        <v>-60081570</v>
      </c>
      <c r="E51" s="20"/>
      <c r="F51" s="21">
        <f>SUM(F50,F46,F32)</f>
        <v>-25914529</v>
      </c>
    </row>
    <row r="52" spans="1:6" ht="24" customHeight="1">
      <c r="A52" s="16" t="s">
        <v>118</v>
      </c>
      <c r="B52" s="36"/>
      <c r="D52" s="21"/>
      <c r="E52" s="21"/>
      <c r="F52" s="21"/>
    </row>
    <row r="53" spans="1:6" ht="24" customHeight="1">
      <c r="A53" s="16" t="s">
        <v>64</v>
      </c>
      <c r="B53" s="36"/>
      <c r="D53" s="21">
        <v>-185609</v>
      </c>
      <c r="E53" s="21"/>
      <c r="F53" s="21">
        <v>-495986</v>
      </c>
    </row>
    <row r="54" spans="1:6" ht="24" customHeight="1">
      <c r="A54" s="18" t="s">
        <v>53</v>
      </c>
      <c r="B54" s="36"/>
      <c r="D54" s="23">
        <f>SUM(BS!G11)</f>
        <v>142246712</v>
      </c>
      <c r="E54" s="20"/>
      <c r="F54" s="23">
        <v>162744016</v>
      </c>
    </row>
    <row r="55" spans="1:6" ht="24" customHeight="1" thickBot="1">
      <c r="A55" s="4" t="s">
        <v>54</v>
      </c>
      <c r="B55" s="36"/>
      <c r="D55" s="34">
        <f>SUM(D51:D54)</f>
        <v>81979533</v>
      </c>
      <c r="E55" s="20"/>
      <c r="F55" s="34">
        <f>SUM(F51:F54)</f>
        <v>136333501</v>
      </c>
    </row>
    <row r="56" spans="1:6" ht="24" customHeight="1" thickTop="1">
      <c r="A56" s="4"/>
      <c r="B56" s="36"/>
      <c r="D56" s="39">
        <f>D55-BS!E11</f>
        <v>0</v>
      </c>
      <c r="E56" s="20"/>
      <c r="F56" s="20"/>
    </row>
    <row r="57" spans="1:6" ht="24" customHeight="1">
      <c r="A57" s="18" t="s">
        <v>75</v>
      </c>
      <c r="B57" s="36"/>
      <c r="D57" s="20"/>
      <c r="E57" s="20"/>
      <c r="F57" s="20"/>
    </row>
    <row r="58" spans="1:6" ht="24" customHeight="1">
      <c r="A58" s="16" t="s">
        <v>76</v>
      </c>
      <c r="B58" s="36"/>
      <c r="D58" s="20"/>
      <c r="E58" s="20"/>
      <c r="F58" s="20"/>
    </row>
    <row r="59" spans="1:6" ht="24" customHeight="1">
      <c r="A59" s="41" t="s">
        <v>135</v>
      </c>
      <c r="B59" s="36"/>
      <c r="D59" s="20">
        <v>295089</v>
      </c>
      <c r="E59" s="20"/>
      <c r="F59" s="20">
        <v>4706458</v>
      </c>
    </row>
    <row r="60" spans="1:6" ht="24" customHeight="1">
      <c r="A60" s="41" t="s">
        <v>136</v>
      </c>
      <c r="B60" s="36"/>
      <c r="D60" s="20">
        <v>3412000</v>
      </c>
      <c r="E60" s="20"/>
      <c r="F60" s="20">
        <v>3290000</v>
      </c>
    </row>
    <row r="61" spans="1:6" ht="24" customHeight="1">
      <c r="A61" s="16"/>
      <c r="B61" s="36"/>
      <c r="D61" s="20"/>
      <c r="E61" s="20"/>
      <c r="F61" s="20"/>
    </row>
    <row r="62" spans="1:6" ht="24" customHeight="1">
      <c r="A62" s="17" t="s">
        <v>12</v>
      </c>
      <c r="B62" s="36"/>
    </row>
  </sheetData>
  <printOptions horizontalCentered="1"/>
  <pageMargins left="0.82" right="0.31496062992126" top="0.78740157480314998" bottom="0.19" header="0.31496062992126" footer="0.31496062992126"/>
  <pageSetup paperSize="9" scale="90" fitToHeight="6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 </vt:lpstr>
      <vt:lpstr>BS!Print_Area</vt:lpstr>
      <vt:lpstr>CE!Print_Area</vt:lpstr>
      <vt:lpstr>'CF '!Print_Area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2021-10-20T07:18:42Z</cp:lastPrinted>
  <dcterms:created xsi:type="dcterms:W3CDTF">2011-05-02T09:09:37Z</dcterms:created>
  <dcterms:modified xsi:type="dcterms:W3CDTF">2021-11-12T11:19:57Z</dcterms:modified>
</cp:coreProperties>
</file>