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\L_Thai Poly Acrylic\2025\YE12'2025\"/>
    </mc:Choice>
  </mc:AlternateContent>
  <xr:revisionPtr revIDLastSave="0" documentId="13_ncr:1_{4E0E4664-5640-4045-82DD-9A219396C04B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BS" sheetId="6" r:id="rId1"/>
    <sheet name="PL" sheetId="4" r:id="rId2"/>
    <sheet name="CE" sheetId="2" r:id="rId3"/>
    <sheet name="CF" sheetId="8" r:id="rId4"/>
  </sheets>
  <definedNames>
    <definedName name="CIQWBGuid" hidden="1">"ec193a79-bec3-4366-a66e-f57e1ec9b62d"</definedName>
    <definedName name="CIQWBInfo" hidden="1">"{ ""CIQVersion"":""9.51.3510.3078"" }"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46046.6397453704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_xlnm.Print_Area" localSheetId="0">BS!$A$1:$H$68</definedName>
    <definedName name="_xlnm.Print_Area" localSheetId="2">CE!$A$1:$J$21</definedName>
    <definedName name="_xlnm.Print_Area" localSheetId="3">CF!$A$1:$F$62</definedName>
    <definedName name="_xlnm.Print_Area" localSheetId="1">PL!$A$1:$G$33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7" i="4" l="1"/>
  <c r="D49" i="8"/>
  <c r="F49" i="8"/>
  <c r="D53" i="8"/>
  <c r="F53" i="8"/>
  <c r="D55" i="8"/>
  <c r="J9" i="2"/>
  <c r="J11" i="2"/>
  <c r="J12" i="2"/>
  <c r="B13" i="2"/>
  <c r="D13" i="2"/>
  <c r="D15" i="2" s="1"/>
  <c r="D19" i="2" s="1"/>
  <c r="E55" i="6" s="1"/>
  <c r="F13" i="2"/>
  <c r="H13" i="2"/>
  <c r="H15" i="2" s="1"/>
  <c r="J13" i="2"/>
  <c r="J15" i="2" s="1"/>
  <c r="B15" i="2"/>
  <c r="B19" i="2" s="1"/>
  <c r="E54" i="6" s="1"/>
  <c r="F15" i="2"/>
  <c r="F19" i="2" s="1"/>
  <c r="E57" i="6" s="1"/>
  <c r="H17" i="2"/>
  <c r="J17" i="2" s="1"/>
  <c r="B18" i="2"/>
  <c r="D18" i="2"/>
  <c r="F18" i="2"/>
  <c r="E10" i="4"/>
  <c r="G10" i="4"/>
  <c r="E15" i="4"/>
  <c r="G15" i="4"/>
  <c r="E16" i="4"/>
  <c r="E18" i="4" s="1"/>
  <c r="G18" i="4"/>
  <c r="F7" i="8" s="1"/>
  <c r="F21" i="8" s="1"/>
  <c r="F31" i="8" s="1"/>
  <c r="F34" i="8" s="1"/>
  <c r="F54" i="8" s="1"/>
  <c r="F56" i="8" s="1"/>
  <c r="G20" i="4"/>
  <c r="G30" i="4" s="1"/>
  <c r="E13" i="6"/>
  <c r="G13" i="6"/>
  <c r="E20" i="6"/>
  <c r="E21" i="6" s="1"/>
  <c r="G20" i="6"/>
  <c r="G21" i="6"/>
  <c r="E36" i="6"/>
  <c r="G36" i="6"/>
  <c r="E40" i="6"/>
  <c r="E41" i="6" s="1"/>
  <c r="G40" i="6"/>
  <c r="G41" i="6" s="1"/>
  <c r="G52" i="6"/>
  <c r="G54" i="6"/>
  <c r="G55" i="6"/>
  <c r="G57" i="6"/>
  <c r="D7" i="8" l="1"/>
  <c r="D21" i="8" s="1"/>
  <c r="D31" i="8" s="1"/>
  <c r="D34" i="8" s="1"/>
  <c r="D54" i="8" s="1"/>
  <c r="D56" i="8" s="1"/>
  <c r="D57" i="8" s="1"/>
  <c r="E20" i="4"/>
  <c r="G58" i="6"/>
  <c r="G59" i="6" s="1"/>
  <c r="G60" i="6" s="1"/>
  <c r="G61" i="6" s="1"/>
  <c r="H10" i="2"/>
  <c r="J10" i="2" s="1"/>
  <c r="E27" i="4" l="1"/>
  <c r="E30" i="4"/>
  <c r="H16" i="2"/>
  <c r="H18" i="2" l="1"/>
  <c r="H19" i="2" s="1"/>
  <c r="E58" i="6" s="1"/>
  <c r="E59" i="6" s="1"/>
  <c r="E60" i="6" s="1"/>
  <c r="E61" i="6" s="1"/>
  <c r="J16" i="2"/>
  <c r="J18" i="2" s="1"/>
  <c r="J19" i="2" s="1"/>
  <c r="J20" i="2" s="1"/>
</calcChain>
</file>

<file path=xl/sharedStrings.xml><?xml version="1.0" encoding="utf-8"?>
<sst xmlns="http://schemas.openxmlformats.org/spreadsheetml/2006/main" count="172" uniqueCount="137">
  <si>
    <t>Thai Poly Acrylic Public Company Limited</t>
  </si>
  <si>
    <t>(Unit: Baht)</t>
  </si>
  <si>
    <t>Note</t>
  </si>
  <si>
    <t>Assets</t>
  </si>
  <si>
    <t>Current assets</t>
  </si>
  <si>
    <t>Cash and cash equivalents</t>
  </si>
  <si>
    <t>Other current assets</t>
  </si>
  <si>
    <t>Non-current assets</t>
  </si>
  <si>
    <t>Total non-current assets</t>
  </si>
  <si>
    <t>Total assets</t>
  </si>
  <si>
    <t>The accompanying notes are an integral part of the financial statements.</t>
  </si>
  <si>
    <t>Liabilities and shareholders' equity</t>
  </si>
  <si>
    <t>Current liabilities</t>
  </si>
  <si>
    <t>Other current liabilities</t>
  </si>
  <si>
    <t>Total current liabilities</t>
  </si>
  <si>
    <t>Non-current liabilities</t>
  </si>
  <si>
    <t>Total non-current liabilities</t>
  </si>
  <si>
    <t>Total liabilities</t>
  </si>
  <si>
    <t>Shareholders' equity</t>
  </si>
  <si>
    <t>Share capital</t>
  </si>
  <si>
    <t xml:space="preserve">   Registered</t>
  </si>
  <si>
    <t>Share premium</t>
  </si>
  <si>
    <t>Retained earnings</t>
  </si>
  <si>
    <t xml:space="preserve">   Unappropriated</t>
  </si>
  <si>
    <t>Total shareholders' equity</t>
  </si>
  <si>
    <t>Total liabilities and shareholders' equity</t>
  </si>
  <si>
    <t>Directors</t>
  </si>
  <si>
    <t>Revenues</t>
  </si>
  <si>
    <t>Other income</t>
  </si>
  <si>
    <t>Total revenues</t>
  </si>
  <si>
    <t>Expenses</t>
  </si>
  <si>
    <t>Administrative expenses</t>
  </si>
  <si>
    <t>Total expenses</t>
  </si>
  <si>
    <t xml:space="preserve">   Depreciation and amortisation</t>
  </si>
  <si>
    <t xml:space="preserve">   Interest income</t>
  </si>
  <si>
    <t xml:space="preserve">   changes in operating assets and liabilities</t>
  </si>
  <si>
    <t xml:space="preserve">   Inventories</t>
  </si>
  <si>
    <t xml:space="preserve">   Other current assets</t>
  </si>
  <si>
    <t>Operating liabilities increase (decrease)</t>
  </si>
  <si>
    <t xml:space="preserve">   Other current liabilities</t>
  </si>
  <si>
    <t>Net cash flows used in financing activities</t>
  </si>
  <si>
    <t xml:space="preserve">The accompanying notes are an integral part of the financial statements. </t>
  </si>
  <si>
    <t xml:space="preserve">Retained earnings </t>
  </si>
  <si>
    <t>Appropriated -</t>
  </si>
  <si>
    <t>statutory reserve</t>
  </si>
  <si>
    <t>Unappropriated</t>
  </si>
  <si>
    <t>Total</t>
  </si>
  <si>
    <t>share capital</t>
  </si>
  <si>
    <t>Cash flows from (used in) investing activities</t>
  </si>
  <si>
    <t>Cash flows from (used in) operating activities</t>
  </si>
  <si>
    <t>Profit or loss:</t>
  </si>
  <si>
    <t xml:space="preserve">   Appropriated - statutory reserve</t>
  </si>
  <si>
    <t xml:space="preserve">Inventories </t>
  </si>
  <si>
    <t>Total current assets</t>
  </si>
  <si>
    <t>Property, plant and equipment</t>
  </si>
  <si>
    <t>Non-cash transactions</t>
  </si>
  <si>
    <t>Statement of financial position</t>
  </si>
  <si>
    <t>Statement of financial position (continued)</t>
  </si>
  <si>
    <t>Statement of comprehensive income</t>
  </si>
  <si>
    <t>Statement of changes in shareholders' equity</t>
  </si>
  <si>
    <t xml:space="preserve">      121,500,000 ordinary shares of Baht 1 each </t>
  </si>
  <si>
    <t>Dividend paid</t>
  </si>
  <si>
    <t>Deferred tax assets</t>
  </si>
  <si>
    <t>Cost of sales and services</t>
  </si>
  <si>
    <t xml:space="preserve">   Cash paid for corporate income tax</t>
  </si>
  <si>
    <t>Cash received from sales of machinery and equipment</t>
  </si>
  <si>
    <t>Operating assets (increase) decrease</t>
  </si>
  <si>
    <t>Cash flows from (used in) financing activities</t>
  </si>
  <si>
    <t>Net cash flows used in investing activities</t>
  </si>
  <si>
    <t>Selling and distribution expenses</t>
  </si>
  <si>
    <t>Sales and service income</t>
  </si>
  <si>
    <t>Current portion of lease liabilities</t>
  </si>
  <si>
    <t>Finance cost</t>
  </si>
  <si>
    <t xml:space="preserve">   Cash paid for interest expenses</t>
  </si>
  <si>
    <t>Cash received from interest income</t>
  </si>
  <si>
    <t>Cash flow statement</t>
  </si>
  <si>
    <t xml:space="preserve">   net cash provided by (paid from) operating activities</t>
  </si>
  <si>
    <t>Cash flow statement (continued)</t>
  </si>
  <si>
    <t>Supplemental cash flow information</t>
  </si>
  <si>
    <t xml:space="preserve">   Finance cost</t>
  </si>
  <si>
    <t xml:space="preserve">Other comprehensive income not to be reclassified </t>
  </si>
  <si>
    <t xml:space="preserve">   to profit or loss in subsequent periods</t>
  </si>
  <si>
    <t>Other comprehensive income for the year</t>
  </si>
  <si>
    <t>Total comprehensive income for the year</t>
  </si>
  <si>
    <t>Cash and cash equivalents at beginning of year</t>
  </si>
  <si>
    <t>Cash and cash equivalents at end of year</t>
  </si>
  <si>
    <t>Other comprehensive income:</t>
  </si>
  <si>
    <t>Advance received from customers</t>
  </si>
  <si>
    <t>Lease liabilities, net of current portion</t>
  </si>
  <si>
    <t xml:space="preserve">   Issued and fully paid</t>
  </si>
  <si>
    <t xml:space="preserve">   Advance received from customers</t>
  </si>
  <si>
    <t>Earnings (loss) per share</t>
  </si>
  <si>
    <t xml:space="preserve">Profit from operating activities before </t>
  </si>
  <si>
    <t>Actuarial gain - net of income tax</t>
  </si>
  <si>
    <t>Payment of principal portion of lease liabilities</t>
  </si>
  <si>
    <t>Issued and</t>
  </si>
  <si>
    <t>fully paid</t>
  </si>
  <si>
    <t>Intangible assets - computer softwares</t>
  </si>
  <si>
    <t xml:space="preserve">Adjustments to reconcile profit (loss) before tax to </t>
  </si>
  <si>
    <t>Cash paid for building improvements, machinery,</t>
  </si>
  <si>
    <t xml:space="preserve">    equipment and intangible assets</t>
  </si>
  <si>
    <t xml:space="preserve">   Accounts payables on asset acquisition</t>
  </si>
  <si>
    <t>Balance as at 1 January 2024</t>
  </si>
  <si>
    <t>Balance as at 31 December 2024</t>
  </si>
  <si>
    <t xml:space="preserve"> </t>
  </si>
  <si>
    <t>Dividend paid (Note 23)</t>
  </si>
  <si>
    <t xml:space="preserve">   Expected credit loss (reversal)</t>
  </si>
  <si>
    <t>Other current financial liability - forward contract</t>
  </si>
  <si>
    <t>Loss for the year</t>
  </si>
  <si>
    <t xml:space="preserve">   Employees termination expense</t>
  </si>
  <si>
    <t>Other non-current assets</t>
  </si>
  <si>
    <t>Other current financial assets</t>
  </si>
  <si>
    <t>As at 31 December 2025</t>
  </si>
  <si>
    <t>For the year ended 31 December 2025</t>
  </si>
  <si>
    <t>Balance as at 1 January 2025</t>
  </si>
  <si>
    <t>Balance as at 31 December 2025</t>
  </si>
  <si>
    <t>Trade and other current receivables</t>
  </si>
  <si>
    <t>Trade and other current payables</t>
  </si>
  <si>
    <t xml:space="preserve">   Provision for employee benefits</t>
  </si>
  <si>
    <t xml:space="preserve">   Trade and other current receivables</t>
  </si>
  <si>
    <t xml:space="preserve">   Trade and other current payables </t>
  </si>
  <si>
    <t xml:space="preserve">   Cash paid for employee benefits</t>
  </si>
  <si>
    <t xml:space="preserve">   Gain on lease termination</t>
  </si>
  <si>
    <t>Loss before tax</t>
  </si>
  <si>
    <t>Restricted bank deposit</t>
  </si>
  <si>
    <t>Income tax expense</t>
  </si>
  <si>
    <t>Operating loss</t>
  </si>
  <si>
    <t>Loss before income tax income</t>
  </si>
  <si>
    <t>Basic loss per share</t>
  </si>
  <si>
    <t>Provision for employee benefits</t>
  </si>
  <si>
    <t xml:space="preserve">   Unrealised exchange loss (gain)</t>
  </si>
  <si>
    <t>Net decrease in cash and cash equivalents</t>
  </si>
  <si>
    <t>Net cash flows from (used in) operating activities</t>
  </si>
  <si>
    <t xml:space="preserve">   Reversal of reduction cost of inventories to net realisable value</t>
  </si>
  <si>
    <t xml:space="preserve">   Loss (gain) on sales and write off of machinery and equipment</t>
  </si>
  <si>
    <t>Decrease (increase) in other current financial assets</t>
  </si>
  <si>
    <t>Decrease in restricted bank deposit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</si>
</sst>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  <numFmt numFmtId="166" formatCode="_(* #,##0.000_);_(* \(#,##0.000\);_(* &quot;-&quot;_);_(@_)"/>
  </numFmts>
  <fonts count="8">
    <font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i/>
      <sz val="11"/>
      <name val="Arial"/>
      <family val="2"/>
    </font>
    <font>
      <sz val="10"/>
      <name val="ApFont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</cellStyleXfs>
  <cellXfs count="75">
    <xf numFmtId="0" fontId="0" fillId="0" borderId="0" xfId="0"/>
    <xf numFmtId="164" fontId="3" fillId="0" borderId="0" xfId="2" applyNumberFormat="1" applyFont="1" applyAlignment="1">
      <alignment horizontal="center"/>
    </xf>
    <xf numFmtId="164" fontId="3" fillId="0" borderId="0" xfId="3" applyNumberFormat="1" applyFont="1" applyAlignment="1">
      <alignment horizontal="center"/>
    </xf>
    <xf numFmtId="41" fontId="3" fillId="0" borderId="0" xfId="2" applyNumberFormat="1" applyFont="1" applyAlignment="1">
      <alignment horizontal="center"/>
    </xf>
    <xf numFmtId="41" fontId="3" fillId="0" borderId="3" xfId="2" applyNumberFormat="1" applyFont="1" applyBorder="1" applyAlignment="1">
      <alignment horizontal="center"/>
    </xf>
    <xf numFmtId="0" fontId="5" fillId="0" borderId="0" xfId="3" applyFont="1" applyAlignment="1">
      <alignment horizontal="center"/>
    </xf>
    <xf numFmtId="41" fontId="3" fillId="0" borderId="0" xfId="3" applyNumberFormat="1" applyFont="1" applyAlignment="1">
      <alignment horizontal="right"/>
    </xf>
    <xf numFmtId="41" fontId="3" fillId="0" borderId="0" xfId="2" quotePrefix="1" applyNumberFormat="1" applyFont="1" applyAlignment="1">
      <alignment horizontal="center"/>
    </xf>
    <xf numFmtId="164" fontId="3" fillId="0" borderId="1" xfId="2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Continuous"/>
    </xf>
    <xf numFmtId="0" fontId="3" fillId="0" borderId="0" xfId="0" applyFont="1" applyAlignment="1">
      <alignment horizontal="righ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left"/>
    </xf>
    <xf numFmtId="164" fontId="3" fillId="0" borderId="0" xfId="0" quotePrefix="1" applyNumberFormat="1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41" fontId="3" fillId="0" borderId="0" xfId="0" applyNumberFormat="1" applyFont="1" applyAlignment="1">
      <alignment horizontal="center"/>
    </xf>
    <xf numFmtId="41" fontId="3" fillId="0" borderId="2" xfId="0" applyNumberFormat="1" applyFont="1" applyBorder="1" applyAlignment="1">
      <alignment horizontal="center"/>
    </xf>
    <xf numFmtId="164" fontId="3" fillId="0" borderId="0" xfId="0" quotePrefix="1" applyNumberFormat="1" applyFont="1" applyAlignment="1">
      <alignment horizontal="left"/>
    </xf>
    <xf numFmtId="41" fontId="3" fillId="0" borderId="1" xfId="0" applyNumberFormat="1" applyFont="1" applyBorder="1" applyAlignment="1">
      <alignment horizontal="center"/>
    </xf>
    <xf numFmtId="41" fontId="3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41" fontId="3" fillId="0" borderId="0" xfId="0" applyNumberFormat="1" applyFont="1" applyAlignment="1">
      <alignment horizontal="right"/>
    </xf>
    <xf numFmtId="41" fontId="3" fillId="0" borderId="0" xfId="0" applyNumberFormat="1" applyFont="1" applyAlignment="1">
      <alignment horizontal="left"/>
    </xf>
    <xf numFmtId="39" fontId="2" fillId="0" borderId="0" xfId="0" applyNumberFormat="1" applyFont="1" applyAlignment="1">
      <alignment horizontal="left"/>
    </xf>
    <xf numFmtId="39" fontId="4" fillId="0" borderId="0" xfId="0" applyNumberFormat="1" applyFont="1" applyAlignment="1">
      <alignment horizontal="center"/>
    </xf>
    <xf numFmtId="39" fontId="3" fillId="0" borderId="0" xfId="0" applyNumberFormat="1" applyFont="1" applyAlignment="1">
      <alignment horizontal="center"/>
    </xf>
    <xf numFmtId="0" fontId="3" fillId="0" borderId="0" xfId="1" quotePrefix="1" applyNumberFormat="1" applyFont="1" applyFill="1" applyAlignment="1" applyProtection="1">
      <alignment horizontal="center"/>
    </xf>
    <xf numFmtId="165" fontId="3" fillId="0" borderId="4" xfId="0" applyNumberFormat="1" applyFont="1" applyBorder="1" applyAlignment="1">
      <alignment horizontal="center"/>
    </xf>
    <xf numFmtId="41" fontId="3" fillId="0" borderId="6" xfId="2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41" fontId="3" fillId="0" borderId="1" xfId="0" applyNumberFormat="1" applyFont="1" applyBorder="1" applyAlignment="1">
      <alignment horizontal="right"/>
    </xf>
    <xf numFmtId="41" fontId="3" fillId="0" borderId="2" xfId="0" applyNumberFormat="1" applyFont="1" applyBorder="1" applyAlignment="1">
      <alignment horizontal="right"/>
    </xf>
    <xf numFmtId="0" fontId="2" fillId="0" borderId="0" xfId="0" applyFont="1"/>
    <xf numFmtId="164" fontId="3" fillId="0" borderId="0" xfId="0" quotePrefix="1" applyNumberFormat="1" applyFont="1"/>
    <xf numFmtId="164" fontId="3" fillId="0" borderId="0" xfId="0" applyNumberFormat="1" applyFont="1"/>
    <xf numFmtId="41" fontId="3" fillId="0" borderId="0" xfId="0" applyNumberFormat="1" applyFont="1"/>
    <xf numFmtId="0" fontId="3" fillId="0" borderId="0" xfId="0" applyFont="1"/>
    <xf numFmtId="164" fontId="5" fillId="0" borderId="0" xfId="0" applyNumberFormat="1" applyFont="1"/>
    <xf numFmtId="41" fontId="5" fillId="0" borderId="0" xfId="0" applyNumberFormat="1" applyFont="1"/>
    <xf numFmtId="41" fontId="3" fillId="0" borderId="2" xfId="0" applyNumberFormat="1" applyFont="1" applyBorder="1"/>
    <xf numFmtId="164" fontId="7" fillId="0" borderId="0" xfId="0" applyNumberFormat="1" applyFont="1"/>
    <xf numFmtId="164" fontId="7" fillId="0" borderId="1" xfId="0" applyNumberFormat="1" applyFont="1" applyBorder="1"/>
    <xf numFmtId="41" fontId="3" fillId="0" borderId="1" xfId="0" applyNumberFormat="1" applyFont="1" applyBorder="1"/>
    <xf numFmtId="41" fontId="3" fillId="0" borderId="3" xfId="0" applyNumberFormat="1" applyFont="1" applyBorder="1"/>
    <xf numFmtId="0" fontId="3" fillId="0" borderId="0" xfId="0" quotePrefix="1" applyFont="1"/>
    <xf numFmtId="41" fontId="3" fillId="0" borderId="4" xfId="0" applyNumberFormat="1" applyFont="1" applyBorder="1"/>
    <xf numFmtId="0" fontId="3" fillId="0" borderId="5" xfId="0" applyFont="1" applyBorder="1"/>
    <xf numFmtId="39" fontId="3" fillId="0" borderId="0" xfId="0" applyNumberFormat="1" applyFont="1"/>
    <xf numFmtId="41" fontId="3" fillId="0" borderId="7" xfId="0" applyNumberFormat="1" applyFont="1" applyBorder="1" applyAlignment="1">
      <alignment horizontal="center"/>
    </xf>
    <xf numFmtId="0" fontId="5" fillId="0" borderId="0" xfId="0" applyFont="1"/>
    <xf numFmtId="41" fontId="3" fillId="0" borderId="8" xfId="2" applyNumberFormat="1" applyFont="1" applyBorder="1" applyAlignment="1">
      <alignment horizontal="center"/>
    </xf>
    <xf numFmtId="41" fontId="3" fillId="0" borderId="9" xfId="2" applyNumberFormat="1" applyFont="1" applyBorder="1" applyAlignment="1">
      <alignment horizontal="center"/>
    </xf>
    <xf numFmtId="37" fontId="2" fillId="0" borderId="0" xfId="2" applyNumberFormat="1" applyFont="1"/>
    <xf numFmtId="164" fontId="3" fillId="0" borderId="0" xfId="2" applyNumberFormat="1" applyFont="1"/>
    <xf numFmtId="0" fontId="2" fillId="0" borderId="0" xfId="2" applyFont="1"/>
    <xf numFmtId="0" fontId="3" fillId="0" borderId="0" xfId="2" applyFont="1"/>
    <xf numFmtId="41" fontId="3" fillId="0" borderId="0" xfId="2" applyNumberFormat="1" applyFont="1"/>
    <xf numFmtId="166" fontId="3" fillId="0" borderId="0" xfId="2" applyNumberFormat="1" applyFont="1"/>
    <xf numFmtId="37" fontId="2" fillId="0" borderId="0" xfId="3" applyNumberFormat="1" applyFont="1"/>
    <xf numFmtId="37" fontId="3" fillId="0" borderId="0" xfId="3" applyNumberFormat="1" applyFont="1"/>
    <xf numFmtId="164" fontId="2" fillId="0" borderId="0" xfId="0" applyNumberFormat="1" applyFont="1"/>
    <xf numFmtId="0" fontId="7" fillId="0" borderId="0" xfId="0" applyFont="1"/>
    <xf numFmtId="38" fontId="3" fillId="0" borderId="0" xfId="2" applyNumberFormat="1" applyFont="1" applyAlignment="1">
      <alignment horizontal="right"/>
    </xf>
    <xf numFmtId="164" fontId="3" fillId="0" borderId="1" xfId="2" applyNumberFormat="1" applyFont="1" applyBorder="1" applyAlignment="1">
      <alignment horizontal="center"/>
    </xf>
  </cellXfs>
  <cellStyles count="5">
    <cellStyle name="Comma" xfId="1" builtinId="3"/>
    <cellStyle name="Normal" xfId="0" builtinId="0"/>
    <cellStyle name="Normal 2" xfId="2" xr:uid="{00000000-0005-0000-0000-000002000000}"/>
    <cellStyle name="Normal 3" xfId="3" xr:uid="{00000000-0005-0000-0000-000003000000}"/>
    <cellStyle name="Normal 3 2 2 2" xfId="4" xr:uid="{C8E963E1-8784-435E-9A2E-D690CD1F33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F8A190-670B-4E85-A9D2-9C6AFDC6AFE2}">
  <dimension ref="A1:G68"/>
  <sheetViews>
    <sheetView showGridLines="0" view="pageBreakPreview" zoomScaleNormal="115" zoomScaleSheetLayoutView="100" workbookViewId="0">
      <selection activeCell="A8" sqref="A8"/>
    </sheetView>
  </sheetViews>
  <sheetFormatPr defaultColWidth="10.5546875" defaultRowHeight="24" customHeight="1"/>
  <cols>
    <col min="1" max="1" width="49.6640625" style="47" customWidth="1"/>
    <col min="2" max="2" width="2" style="45" customWidth="1"/>
    <col min="3" max="3" width="11.44140625" style="9" customWidth="1"/>
    <col min="4" max="4" width="1.44140625" style="45" customWidth="1"/>
    <col min="5" max="5" width="15.6640625" style="45" customWidth="1"/>
    <col min="6" max="6" width="1.44140625" style="45" customWidth="1"/>
    <col min="7" max="7" width="15.6640625" style="45" customWidth="1"/>
    <col min="8" max="8" width="0.5546875" style="45" customWidth="1"/>
    <col min="9" max="9" width="13.5546875" style="45" bestFit="1" customWidth="1"/>
    <col min="10" max="16384" width="10.5546875" style="45"/>
  </cols>
  <sheetData>
    <row r="1" spans="1:7" ht="24" customHeight="1">
      <c r="A1" s="43" t="s">
        <v>0</v>
      </c>
      <c r="B1" s="44"/>
    </row>
    <row r="2" spans="1:7" ht="24" customHeight="1">
      <c r="A2" s="43" t="s">
        <v>56</v>
      </c>
    </row>
    <row r="3" spans="1:7" ht="24" customHeight="1">
      <c r="A3" s="43" t="s">
        <v>112</v>
      </c>
    </row>
    <row r="4" spans="1:7" ht="24" customHeight="1">
      <c r="A4" s="10"/>
      <c r="B4" s="10"/>
      <c r="D4" s="10"/>
      <c r="E4" s="11"/>
      <c r="F4" s="11"/>
      <c r="G4" s="12" t="s">
        <v>1</v>
      </c>
    </row>
    <row r="5" spans="1:7" ht="24" customHeight="1">
      <c r="A5" s="9"/>
      <c r="B5" s="10"/>
      <c r="C5" s="13" t="s">
        <v>2</v>
      </c>
      <c r="D5" s="10"/>
      <c r="E5" s="15">
        <v>2025</v>
      </c>
      <c r="F5" s="14"/>
      <c r="G5" s="15">
        <v>2024</v>
      </c>
    </row>
    <row r="6" spans="1:7" ht="24" customHeight="1">
      <c r="A6" s="43" t="s">
        <v>3</v>
      </c>
      <c r="C6" s="16"/>
    </row>
    <row r="7" spans="1:7" ht="24" customHeight="1">
      <c r="A7" s="43" t="s">
        <v>4</v>
      </c>
      <c r="C7" s="16"/>
      <c r="E7" s="46"/>
      <c r="F7" s="46"/>
      <c r="G7" s="46"/>
    </row>
    <row r="8" spans="1:7" ht="24" customHeight="1">
      <c r="A8" s="47" t="s">
        <v>5</v>
      </c>
      <c r="B8" s="44"/>
      <c r="C8" s="16">
        <v>7</v>
      </c>
      <c r="E8" s="32">
        <v>75429838</v>
      </c>
      <c r="F8" s="46"/>
      <c r="G8" s="46">
        <v>79945603</v>
      </c>
    </row>
    <row r="9" spans="1:7" ht="24" customHeight="1">
      <c r="A9" s="47" t="s">
        <v>116</v>
      </c>
      <c r="C9" s="16">
        <v>8</v>
      </c>
      <c r="D9" s="48"/>
      <c r="E9" s="32">
        <v>110244239</v>
      </c>
      <c r="F9" s="49"/>
      <c r="G9" s="46">
        <v>150156625</v>
      </c>
    </row>
    <row r="10" spans="1:7" ht="24" customHeight="1">
      <c r="A10" s="47" t="s">
        <v>52</v>
      </c>
      <c r="B10" s="44"/>
      <c r="C10" s="16">
        <v>9</v>
      </c>
      <c r="E10" s="32">
        <v>56743788</v>
      </c>
      <c r="F10" s="46"/>
      <c r="G10" s="46">
        <v>80986869</v>
      </c>
    </row>
    <row r="11" spans="1:7" ht="24" customHeight="1">
      <c r="A11" s="47" t="s">
        <v>111</v>
      </c>
      <c r="B11" s="44"/>
      <c r="C11" s="16">
        <v>10</v>
      </c>
      <c r="E11" s="32">
        <v>40000000</v>
      </c>
      <c r="F11" s="46"/>
      <c r="G11" s="46">
        <v>41237467</v>
      </c>
    </row>
    <row r="12" spans="1:7" ht="24" customHeight="1">
      <c r="A12" s="47" t="s">
        <v>6</v>
      </c>
      <c r="C12" s="16"/>
      <c r="E12" s="41">
        <v>4977323</v>
      </c>
      <c r="F12" s="46"/>
      <c r="G12" s="46">
        <v>4332576</v>
      </c>
    </row>
    <row r="13" spans="1:7" ht="24" customHeight="1">
      <c r="A13" s="43" t="s">
        <v>53</v>
      </c>
      <c r="C13" s="16"/>
      <c r="E13" s="42">
        <f>SUM(E8:E12)</f>
        <v>287395188</v>
      </c>
      <c r="F13" s="46"/>
      <c r="G13" s="50">
        <f>SUM(G8:G12)</f>
        <v>356659140</v>
      </c>
    </row>
    <row r="14" spans="1:7" ht="24" customHeight="1">
      <c r="A14" s="43" t="s">
        <v>7</v>
      </c>
      <c r="C14" s="16"/>
      <c r="E14" s="32" t="s">
        <v>104</v>
      </c>
      <c r="F14" s="46"/>
      <c r="G14" s="46" t="s">
        <v>104</v>
      </c>
    </row>
    <row r="15" spans="1:7" ht="24" customHeight="1">
      <c r="A15" s="47" t="s">
        <v>124</v>
      </c>
      <c r="C15" s="16">
        <v>10</v>
      </c>
      <c r="E15" s="32">
        <v>5984000</v>
      </c>
      <c r="F15" s="46"/>
      <c r="G15" s="46">
        <v>6184000</v>
      </c>
    </row>
    <row r="16" spans="1:7" ht="24" customHeight="1">
      <c r="A16" s="47" t="s">
        <v>54</v>
      </c>
      <c r="C16" s="16">
        <v>11</v>
      </c>
      <c r="E16" s="51">
        <v>192086641</v>
      </c>
      <c r="F16" s="46"/>
      <c r="G16" s="46">
        <v>208999021</v>
      </c>
    </row>
    <row r="17" spans="1:7" ht="24" customHeight="1">
      <c r="A17" s="47" t="s">
        <v>97</v>
      </c>
      <c r="C17" s="16"/>
      <c r="E17" s="32">
        <v>270275</v>
      </c>
      <c r="F17" s="46"/>
      <c r="G17" s="46">
        <v>362525</v>
      </c>
    </row>
    <row r="18" spans="1:7" ht="24" customHeight="1">
      <c r="A18" s="47" t="s">
        <v>62</v>
      </c>
      <c r="C18" s="16">
        <v>19</v>
      </c>
      <c r="E18" s="32">
        <v>6961014</v>
      </c>
      <c r="F18" s="46"/>
      <c r="G18" s="46">
        <v>6884687</v>
      </c>
    </row>
    <row r="19" spans="1:7" ht="24" customHeight="1">
      <c r="A19" s="47" t="s">
        <v>110</v>
      </c>
      <c r="C19" s="16"/>
      <c r="E19" s="52">
        <v>129337</v>
      </c>
      <c r="F19" s="46"/>
      <c r="G19" s="53">
        <v>129337</v>
      </c>
    </row>
    <row r="20" spans="1:7" ht="24" customHeight="1">
      <c r="A20" s="43" t="s">
        <v>8</v>
      </c>
      <c r="C20" s="16"/>
      <c r="E20" s="53">
        <f>SUM(E15:E19)</f>
        <v>205431267</v>
      </c>
      <c r="F20" s="46"/>
      <c r="G20" s="53">
        <f>SUM(G15:G19)</f>
        <v>222559570</v>
      </c>
    </row>
    <row r="21" spans="1:7" ht="24" customHeight="1" thickBot="1">
      <c r="A21" s="43" t="s">
        <v>9</v>
      </c>
      <c r="E21" s="54">
        <f>SUM(E20,E13)</f>
        <v>492826455</v>
      </c>
      <c r="F21" s="46"/>
      <c r="G21" s="54">
        <f>SUM(G20,G13)</f>
        <v>579218710</v>
      </c>
    </row>
    <row r="22" spans="1:7" ht="24" customHeight="1" thickTop="1"/>
    <row r="23" spans="1:7" ht="24" customHeight="1">
      <c r="A23" s="55" t="s">
        <v>10</v>
      </c>
      <c r="B23" s="44"/>
    </row>
    <row r="24" spans="1:7" ht="24" customHeight="1">
      <c r="A24" s="43" t="s">
        <v>0</v>
      </c>
      <c r="B24" s="44"/>
    </row>
    <row r="25" spans="1:7" ht="24" customHeight="1">
      <c r="A25" s="43" t="s">
        <v>57</v>
      </c>
      <c r="D25" s="10"/>
      <c r="E25" s="10"/>
      <c r="F25" s="10"/>
      <c r="G25" s="10"/>
    </row>
    <row r="26" spans="1:7" ht="24" customHeight="1">
      <c r="A26" s="43" t="s">
        <v>112</v>
      </c>
    </row>
    <row r="27" spans="1:7" ht="24" customHeight="1">
      <c r="A27" s="10"/>
      <c r="B27" s="10"/>
      <c r="D27" s="10"/>
      <c r="E27" s="11"/>
      <c r="F27" s="11"/>
      <c r="G27" s="12" t="s">
        <v>1</v>
      </c>
    </row>
    <row r="28" spans="1:7" ht="24" customHeight="1">
      <c r="A28" s="9"/>
      <c r="B28" s="10"/>
      <c r="C28" s="13" t="s">
        <v>2</v>
      </c>
      <c r="D28" s="10"/>
      <c r="E28" s="15">
        <v>2025</v>
      </c>
      <c r="F28" s="14"/>
      <c r="G28" s="15">
        <v>2024</v>
      </c>
    </row>
    <row r="29" spans="1:7" ht="24" customHeight="1">
      <c r="A29" s="43" t="s">
        <v>11</v>
      </c>
      <c r="C29" s="16"/>
      <c r="D29" s="10"/>
      <c r="E29" s="10"/>
      <c r="F29" s="10"/>
      <c r="G29" s="10"/>
    </row>
    <row r="30" spans="1:7" ht="24" customHeight="1">
      <c r="A30" s="43" t="s">
        <v>12</v>
      </c>
      <c r="C30" s="16"/>
    </row>
    <row r="31" spans="1:7" ht="24" customHeight="1">
      <c r="A31" s="47" t="s">
        <v>117</v>
      </c>
      <c r="C31" s="16">
        <v>12</v>
      </c>
      <c r="E31" s="10">
        <v>98998263</v>
      </c>
      <c r="F31" s="46"/>
      <c r="G31" s="46">
        <v>161130399</v>
      </c>
    </row>
    <row r="32" spans="1:7" ht="24" customHeight="1">
      <c r="A32" s="47" t="s">
        <v>71</v>
      </c>
      <c r="C32" s="16">
        <v>13</v>
      </c>
      <c r="E32" s="10">
        <v>2017044</v>
      </c>
      <c r="F32" s="46"/>
      <c r="G32" s="46">
        <v>2273043</v>
      </c>
    </row>
    <row r="33" spans="1:7" ht="24" customHeight="1">
      <c r="A33" s="47" t="s">
        <v>87</v>
      </c>
      <c r="C33" s="16"/>
      <c r="E33" s="23">
        <v>5779525</v>
      </c>
      <c r="F33" s="46"/>
      <c r="G33" s="46">
        <v>9077957</v>
      </c>
    </row>
    <row r="34" spans="1:7" ht="24" customHeight="1">
      <c r="A34" s="47" t="s">
        <v>107</v>
      </c>
      <c r="C34" s="16"/>
      <c r="E34" s="23">
        <v>0</v>
      </c>
      <c r="F34" s="46"/>
      <c r="G34" s="46">
        <v>29365</v>
      </c>
    </row>
    <row r="35" spans="1:7" ht="24" customHeight="1">
      <c r="A35" s="47" t="s">
        <v>13</v>
      </c>
      <c r="C35" s="16"/>
      <c r="E35" s="23">
        <v>1273278</v>
      </c>
      <c r="F35" s="46"/>
      <c r="G35" s="46">
        <v>1381691</v>
      </c>
    </row>
    <row r="36" spans="1:7" ht="24" customHeight="1">
      <c r="A36" s="43" t="s">
        <v>14</v>
      </c>
      <c r="C36" s="16"/>
      <c r="E36" s="50">
        <f>SUM(E31:E35)</f>
        <v>108068110</v>
      </c>
      <c r="F36" s="46"/>
      <c r="G36" s="50">
        <f>SUM(G31:G35)</f>
        <v>173892455</v>
      </c>
    </row>
    <row r="37" spans="1:7" ht="24" customHeight="1">
      <c r="A37" s="43" t="s">
        <v>15</v>
      </c>
      <c r="C37" s="16"/>
      <c r="E37" s="46"/>
      <c r="F37" s="46"/>
      <c r="G37" s="46"/>
    </row>
    <row r="38" spans="1:7" ht="24" customHeight="1">
      <c r="A38" s="47" t="s">
        <v>88</v>
      </c>
      <c r="C38" s="16">
        <v>13</v>
      </c>
      <c r="E38" s="23">
        <v>3327115</v>
      </c>
      <c r="F38" s="46"/>
      <c r="G38" s="46">
        <v>6390999</v>
      </c>
    </row>
    <row r="39" spans="1:7" ht="24" customHeight="1">
      <c r="A39" s="47" t="s">
        <v>129</v>
      </c>
      <c r="C39" s="16">
        <v>14</v>
      </c>
      <c r="E39" s="23">
        <v>27519892</v>
      </c>
      <c r="F39" s="46"/>
      <c r="G39" s="46">
        <v>28371654</v>
      </c>
    </row>
    <row r="40" spans="1:7" ht="24" customHeight="1">
      <c r="A40" s="43" t="s">
        <v>16</v>
      </c>
      <c r="C40" s="16"/>
      <c r="E40" s="50">
        <f>SUM(E38:E39)</f>
        <v>30847007</v>
      </c>
      <c r="F40" s="46"/>
      <c r="G40" s="50">
        <f>SUM(G38:G39)</f>
        <v>34762653</v>
      </c>
    </row>
    <row r="41" spans="1:7" ht="24" customHeight="1">
      <c r="A41" s="43" t="s">
        <v>17</v>
      </c>
      <c r="E41" s="50">
        <f>SUM(E40,E36)</f>
        <v>138915117</v>
      </c>
      <c r="F41" s="46"/>
      <c r="G41" s="50">
        <f>SUM(G40,G36)</f>
        <v>208655108</v>
      </c>
    </row>
    <row r="42" spans="1:7" ht="24" customHeight="1">
      <c r="A42" s="43"/>
      <c r="E42" s="46"/>
      <c r="F42" s="46"/>
      <c r="G42" s="46"/>
    </row>
    <row r="43" spans="1:7" ht="24" customHeight="1">
      <c r="A43" s="55" t="s">
        <v>10</v>
      </c>
      <c r="B43" s="44"/>
    </row>
    <row r="44" spans="1:7" ht="24" customHeight="1">
      <c r="A44" s="43" t="s">
        <v>0</v>
      </c>
      <c r="B44" s="44"/>
    </row>
    <row r="45" spans="1:7" ht="24" customHeight="1">
      <c r="A45" s="43" t="s">
        <v>57</v>
      </c>
      <c r="D45" s="10"/>
      <c r="E45" s="10"/>
      <c r="F45" s="10"/>
      <c r="G45" s="10"/>
    </row>
    <row r="46" spans="1:7" ht="24" customHeight="1">
      <c r="A46" s="43" t="s">
        <v>112</v>
      </c>
    </row>
    <row r="47" spans="1:7" ht="24" customHeight="1">
      <c r="A47" s="10"/>
      <c r="B47" s="10"/>
      <c r="D47" s="10"/>
      <c r="E47" s="11"/>
      <c r="F47" s="11"/>
      <c r="G47" s="12" t="s">
        <v>1</v>
      </c>
    </row>
    <row r="48" spans="1:7" ht="24" customHeight="1">
      <c r="A48" s="9"/>
      <c r="B48" s="10"/>
      <c r="C48" s="13" t="s">
        <v>2</v>
      </c>
      <c r="D48" s="10"/>
      <c r="E48" s="15">
        <v>2025</v>
      </c>
      <c r="F48" s="14"/>
      <c r="G48" s="15">
        <v>2024</v>
      </c>
    </row>
    <row r="49" spans="1:7" ht="24" customHeight="1">
      <c r="A49" s="43" t="s">
        <v>18</v>
      </c>
    </row>
    <row r="50" spans="1:7" ht="24" customHeight="1">
      <c r="A50" s="47" t="s">
        <v>19</v>
      </c>
    </row>
    <row r="51" spans="1:7" ht="24" customHeight="1">
      <c r="A51" s="47" t="s">
        <v>20</v>
      </c>
      <c r="B51" s="44"/>
      <c r="C51" s="16"/>
    </row>
    <row r="52" spans="1:7" ht="24" customHeight="1" thickBot="1">
      <c r="A52" s="47" t="s">
        <v>60</v>
      </c>
      <c r="C52" s="16"/>
      <c r="E52" s="56">
        <v>121500000</v>
      </c>
      <c r="F52" s="46"/>
      <c r="G52" s="56">
        <f>CE!B13</f>
        <v>121500000</v>
      </c>
    </row>
    <row r="53" spans="1:7" ht="24" customHeight="1" thickTop="1">
      <c r="A53" s="47" t="s">
        <v>89</v>
      </c>
      <c r="B53" s="44"/>
      <c r="C53" s="16"/>
      <c r="E53" s="46"/>
      <c r="F53" s="46"/>
      <c r="G53" s="46"/>
    </row>
    <row r="54" spans="1:7" ht="24" customHeight="1">
      <c r="A54" s="47" t="s">
        <v>60</v>
      </c>
      <c r="C54" s="16"/>
      <c r="E54" s="46">
        <f>CE!B19</f>
        <v>121500000</v>
      </c>
      <c r="F54" s="46"/>
      <c r="G54" s="46">
        <f>CE!B13</f>
        <v>121500000</v>
      </c>
    </row>
    <row r="55" spans="1:7" ht="24" customHeight="1">
      <c r="A55" s="47" t="s">
        <v>21</v>
      </c>
      <c r="C55" s="16"/>
      <c r="E55" s="46">
        <f>CE!D19</f>
        <v>233350000</v>
      </c>
      <c r="F55" s="46"/>
      <c r="G55" s="46">
        <f>CE!D13</f>
        <v>233350000</v>
      </c>
    </row>
    <row r="56" spans="1:7" ht="24" customHeight="1">
      <c r="A56" s="47" t="s">
        <v>22</v>
      </c>
      <c r="B56" s="44"/>
      <c r="C56" s="16"/>
      <c r="F56" s="46"/>
    </row>
    <row r="57" spans="1:7" ht="24" customHeight="1">
      <c r="A57" s="47" t="s">
        <v>51</v>
      </c>
      <c r="C57" s="16">
        <v>16</v>
      </c>
      <c r="E57" s="46">
        <f>CE!F19</f>
        <v>12150000</v>
      </c>
      <c r="F57" s="46"/>
      <c r="G57" s="46">
        <f>CE!F13</f>
        <v>12150000</v>
      </c>
    </row>
    <row r="58" spans="1:7" ht="24" customHeight="1">
      <c r="A58" s="47" t="s">
        <v>23</v>
      </c>
      <c r="C58" s="16"/>
      <c r="E58" s="53">
        <f>CE!H19</f>
        <v>-13088662</v>
      </c>
      <c r="F58" s="46"/>
      <c r="G58" s="53">
        <f>CE!H13</f>
        <v>3563602</v>
      </c>
    </row>
    <row r="59" spans="1:7" ht="24" customHeight="1">
      <c r="A59" s="43" t="s">
        <v>24</v>
      </c>
      <c r="B59" s="44"/>
      <c r="E59" s="53">
        <f>SUM(E54:E58)</f>
        <v>353911338</v>
      </c>
      <c r="F59" s="46"/>
      <c r="G59" s="53">
        <f>SUM(G54:G58)</f>
        <v>370563602</v>
      </c>
    </row>
    <row r="60" spans="1:7" ht="24" customHeight="1" thickBot="1">
      <c r="A60" s="43" t="s">
        <v>25</v>
      </c>
      <c r="E60" s="56">
        <f>SUM(E59,E41)</f>
        <v>492826455</v>
      </c>
      <c r="F60" s="46"/>
      <c r="G60" s="56">
        <f>SUM(G59,G41)</f>
        <v>579218710</v>
      </c>
    </row>
    <row r="61" spans="1:7" ht="24" customHeight="1" thickTop="1">
      <c r="E61" s="46">
        <f>SUM(E60-E21)</f>
        <v>0</v>
      </c>
      <c r="F61" s="46"/>
      <c r="G61" s="46">
        <f>SUM(G60-G21)</f>
        <v>0</v>
      </c>
    </row>
    <row r="62" spans="1:7" ht="24" customHeight="1">
      <c r="A62" s="55" t="s">
        <v>10</v>
      </c>
      <c r="B62" s="44"/>
      <c r="C62" s="17"/>
    </row>
    <row r="63" spans="1:7" ht="24" customHeight="1">
      <c r="A63" s="55"/>
      <c r="B63" s="44"/>
      <c r="C63" s="17"/>
    </row>
    <row r="64" spans="1:7" ht="24" customHeight="1">
      <c r="A64" s="55"/>
      <c r="B64" s="44"/>
      <c r="C64" s="17"/>
    </row>
    <row r="65" spans="1:3" ht="24" customHeight="1">
      <c r="A65" s="57"/>
      <c r="C65" s="17"/>
    </row>
    <row r="67" spans="1:3" ht="24" customHeight="1">
      <c r="B67" s="47" t="s">
        <v>26</v>
      </c>
    </row>
    <row r="68" spans="1:3" ht="24" customHeight="1">
      <c r="A68" s="57"/>
    </row>
  </sheetData>
  <printOptions horizontalCentered="1"/>
  <pageMargins left="0.78740157480314998" right="0.37" top="0.78740157480314998" bottom="0.118110236220472" header="0.31496062992126" footer="0.31496062992126"/>
  <pageSetup paperSize="9" scale="90" fitToHeight="6" orientation="portrait" r:id="rId1"/>
  <rowBreaks count="2" manualBreakCount="2">
    <brk id="23" max="7" man="1"/>
    <brk id="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3"/>
  <sheetViews>
    <sheetView showGridLines="0" view="pageBreakPreview" topLeftCell="A19" zoomScaleNormal="100" zoomScaleSheetLayoutView="100" workbookViewId="0">
      <selection activeCell="A31" sqref="A31"/>
    </sheetView>
  </sheetViews>
  <sheetFormatPr defaultColWidth="10.5546875" defaultRowHeight="24" customHeight="1"/>
  <cols>
    <col min="1" max="1" width="48.6640625" style="47" customWidth="1"/>
    <col min="2" max="2" width="3.5546875" style="45" customWidth="1"/>
    <col min="3" max="3" width="9" style="47" customWidth="1"/>
    <col min="4" max="4" width="1.5546875" style="45" customWidth="1"/>
    <col min="5" max="5" width="16.109375" style="45" customWidth="1"/>
    <col min="6" max="6" width="1.44140625" style="45" customWidth="1"/>
    <col min="7" max="7" width="16.109375" style="45" customWidth="1"/>
    <col min="8" max="8" width="13.44140625" style="45" bestFit="1" customWidth="1"/>
    <col min="9" max="16384" width="10.5546875" style="45"/>
  </cols>
  <sheetData>
    <row r="1" spans="1:7" s="19" customFormat="1" ht="24" customHeight="1">
      <c r="A1" s="43" t="s">
        <v>0</v>
      </c>
      <c r="B1" s="20"/>
      <c r="C1" s="21"/>
      <c r="D1" s="11"/>
      <c r="E1" s="11"/>
      <c r="F1" s="11"/>
      <c r="G1" s="11"/>
    </row>
    <row r="2" spans="1:7" s="19" customFormat="1" ht="24" customHeight="1">
      <c r="A2" s="43" t="s">
        <v>58</v>
      </c>
      <c r="B2" s="11"/>
      <c r="C2" s="21"/>
      <c r="D2" s="11"/>
      <c r="E2" s="11"/>
      <c r="F2" s="11"/>
      <c r="G2" s="11"/>
    </row>
    <row r="3" spans="1:7" s="19" customFormat="1" ht="24" customHeight="1">
      <c r="A3" s="43" t="s">
        <v>113</v>
      </c>
      <c r="B3" s="11"/>
      <c r="C3" s="21"/>
      <c r="D3" s="11"/>
      <c r="E3" s="11"/>
      <c r="F3" s="11"/>
      <c r="G3" s="11"/>
    </row>
    <row r="4" spans="1:7" s="19" customFormat="1" ht="24" customHeight="1">
      <c r="B4" s="11"/>
      <c r="C4" s="21"/>
      <c r="D4" s="11"/>
      <c r="E4" s="11"/>
      <c r="F4" s="11"/>
      <c r="G4" s="12" t="s">
        <v>1</v>
      </c>
    </row>
    <row r="5" spans="1:7" ht="24" customHeight="1">
      <c r="C5" s="14" t="s">
        <v>2</v>
      </c>
      <c r="E5" s="14">
        <v>2025</v>
      </c>
      <c r="F5" s="22"/>
      <c r="G5" s="14">
        <v>2024</v>
      </c>
    </row>
    <row r="6" spans="1:7" s="58" customFormat="1" ht="24" customHeight="1">
      <c r="A6" s="34" t="s">
        <v>50</v>
      </c>
      <c r="B6" s="35"/>
      <c r="C6" s="36"/>
      <c r="E6" s="37"/>
    </row>
    <row r="7" spans="1:7" ht="24" customHeight="1">
      <c r="A7" s="43" t="s">
        <v>27</v>
      </c>
    </row>
    <row r="8" spans="1:7" ht="24" customHeight="1">
      <c r="A8" s="47" t="s">
        <v>70</v>
      </c>
      <c r="B8" s="19"/>
      <c r="C8" s="16"/>
      <c r="E8" s="23">
        <v>632082573</v>
      </c>
      <c r="F8" s="23"/>
      <c r="G8" s="23">
        <v>795128800</v>
      </c>
    </row>
    <row r="9" spans="1:7" ht="24" customHeight="1">
      <c r="A9" s="47" t="s">
        <v>28</v>
      </c>
      <c r="B9" s="19"/>
      <c r="C9" s="16">
        <v>17</v>
      </c>
      <c r="E9" s="23">
        <v>9604079</v>
      </c>
      <c r="F9" s="23"/>
      <c r="G9" s="23">
        <v>9752962</v>
      </c>
    </row>
    <row r="10" spans="1:7" ht="24" customHeight="1">
      <c r="A10" s="43" t="s">
        <v>29</v>
      </c>
      <c r="E10" s="24">
        <f>SUM(E8:E9)</f>
        <v>641686652</v>
      </c>
      <c r="F10" s="23"/>
      <c r="G10" s="24">
        <f>SUM(G8:G9)</f>
        <v>804881762</v>
      </c>
    </row>
    <row r="11" spans="1:7" ht="24" customHeight="1">
      <c r="A11" s="43" t="s">
        <v>30</v>
      </c>
      <c r="E11" s="23"/>
      <c r="F11" s="23"/>
      <c r="G11" s="23"/>
    </row>
    <row r="12" spans="1:7" ht="24" customHeight="1">
      <c r="A12" s="47" t="s">
        <v>63</v>
      </c>
      <c r="B12" s="19"/>
      <c r="E12" s="23">
        <v>552449172</v>
      </c>
      <c r="F12" s="23"/>
      <c r="G12" s="23">
        <v>718555302</v>
      </c>
    </row>
    <row r="13" spans="1:7" ht="24" customHeight="1">
      <c r="A13" s="47" t="s">
        <v>69</v>
      </c>
      <c r="B13" s="25"/>
      <c r="C13" s="16"/>
      <c r="E13" s="23">
        <v>16023286</v>
      </c>
      <c r="F13" s="23"/>
      <c r="G13" s="23">
        <v>18264961</v>
      </c>
    </row>
    <row r="14" spans="1:7" ht="24" customHeight="1">
      <c r="A14" s="47" t="s">
        <v>31</v>
      </c>
      <c r="B14" s="25"/>
      <c r="C14" s="16"/>
      <c r="E14" s="23">
        <v>86434854</v>
      </c>
      <c r="F14" s="23"/>
      <c r="G14" s="23">
        <v>89630988</v>
      </c>
    </row>
    <row r="15" spans="1:7" ht="24" customHeight="1">
      <c r="A15" s="43" t="s">
        <v>32</v>
      </c>
      <c r="E15" s="24">
        <f>SUM(E12:E14)</f>
        <v>654907312</v>
      </c>
      <c r="F15" s="23"/>
      <c r="G15" s="24">
        <f>SUM(G12:G14)</f>
        <v>826451251</v>
      </c>
    </row>
    <row r="16" spans="1:7" ht="24" customHeight="1">
      <c r="A16" s="43" t="s">
        <v>126</v>
      </c>
      <c r="E16" s="23">
        <f>E10-E15</f>
        <v>-13220660</v>
      </c>
      <c r="F16" s="23"/>
      <c r="G16" s="23">
        <v>-21569489</v>
      </c>
    </row>
    <row r="17" spans="1:7" ht="24" customHeight="1">
      <c r="A17" s="47" t="s">
        <v>72</v>
      </c>
      <c r="C17" s="16">
        <v>13</v>
      </c>
      <c r="E17" s="26">
        <v>-155987</v>
      </c>
      <c r="F17" s="23"/>
      <c r="G17" s="26">
        <v>-217016</v>
      </c>
    </row>
    <row r="18" spans="1:7" ht="24" customHeight="1">
      <c r="A18" s="43" t="s">
        <v>127</v>
      </c>
      <c r="E18" s="59">
        <f>SUM(E16:E17)</f>
        <v>-13376647</v>
      </c>
      <c r="F18" s="23"/>
      <c r="G18" s="23">
        <f>SUM(G16:G17)</f>
        <v>-21786505</v>
      </c>
    </row>
    <row r="19" spans="1:7" ht="24" customHeight="1">
      <c r="A19" s="47" t="s">
        <v>125</v>
      </c>
      <c r="C19" s="16">
        <v>19</v>
      </c>
      <c r="E19" s="26">
        <v>-594061</v>
      </c>
      <c r="F19" s="23"/>
      <c r="G19" s="26">
        <v>-723307</v>
      </c>
    </row>
    <row r="20" spans="1:7" ht="24" customHeight="1">
      <c r="A20" s="43" t="s">
        <v>108</v>
      </c>
      <c r="B20" s="19"/>
      <c r="E20" s="24">
        <f>SUM(E18:E19)</f>
        <v>-13970708</v>
      </c>
      <c r="F20" s="23"/>
      <c r="G20" s="24">
        <f>SUM(G18:G19)</f>
        <v>-22509812</v>
      </c>
    </row>
    <row r="21" spans="1:7" ht="24" customHeight="1">
      <c r="A21" s="43"/>
      <c r="B21" s="19"/>
      <c r="E21" s="23"/>
      <c r="F21" s="23"/>
      <c r="G21" s="23"/>
    </row>
    <row r="22" spans="1:7" ht="24" customHeight="1">
      <c r="A22" s="43" t="s">
        <v>86</v>
      </c>
      <c r="B22" s="19"/>
      <c r="E22" s="23"/>
      <c r="F22" s="23"/>
      <c r="G22" s="23"/>
    </row>
    <row r="23" spans="1:7" ht="24" customHeight="1">
      <c r="A23" s="60" t="s">
        <v>80</v>
      </c>
      <c r="B23" s="19"/>
      <c r="E23" s="23"/>
      <c r="F23" s="23"/>
      <c r="G23" s="23"/>
    </row>
    <row r="24" spans="1:7" ht="24" customHeight="1">
      <c r="A24" s="60" t="s">
        <v>81</v>
      </c>
      <c r="B24" s="19"/>
      <c r="E24" s="23"/>
      <c r="F24" s="23"/>
      <c r="G24" s="23"/>
    </row>
    <row r="25" spans="1:7" ht="24" customHeight="1">
      <c r="A25" s="47" t="s">
        <v>93</v>
      </c>
      <c r="B25" s="19"/>
      <c r="E25" s="26">
        <v>-2681556</v>
      </c>
      <c r="F25" s="23"/>
      <c r="G25" s="26">
        <v>0</v>
      </c>
    </row>
    <row r="26" spans="1:7" ht="24" customHeight="1">
      <c r="A26" s="43" t="s">
        <v>82</v>
      </c>
      <c r="E26" s="26">
        <v>-2681556</v>
      </c>
      <c r="F26" s="23"/>
      <c r="G26" s="26">
        <v>0</v>
      </c>
    </row>
    <row r="27" spans="1:7" ht="24" customHeight="1" thickBot="1">
      <c r="A27" s="43" t="s">
        <v>83</v>
      </c>
      <c r="E27" s="27">
        <f>SUM(E20,E26)</f>
        <v>-16652264</v>
      </c>
      <c r="F27" s="23"/>
      <c r="G27" s="27">
        <f>SUM(G20,G26)</f>
        <v>-22509812</v>
      </c>
    </row>
    <row r="28" spans="1:7" ht="24" customHeight="1" thickTop="1">
      <c r="E28" s="23"/>
      <c r="F28" s="23"/>
      <c r="G28" s="23"/>
    </row>
    <row r="29" spans="1:7" ht="24" customHeight="1">
      <c r="A29" s="43" t="s">
        <v>91</v>
      </c>
      <c r="C29" s="16">
        <v>20</v>
      </c>
    </row>
    <row r="30" spans="1:7" ht="24" customHeight="1" thickBot="1">
      <c r="A30" s="47" t="s">
        <v>128</v>
      </c>
      <c r="B30" s="19"/>
      <c r="C30" s="16"/>
      <c r="E30" s="38">
        <f>E20/121500000</f>
        <v>-0.11498525102880658</v>
      </c>
      <c r="F30" s="40"/>
      <c r="G30" s="38">
        <f>G20/121500000</f>
        <v>-0.18526594238683128</v>
      </c>
    </row>
    <row r="31" spans="1:7" ht="24" customHeight="1" thickTop="1">
      <c r="E31" s="10"/>
      <c r="F31" s="18"/>
      <c r="G31" s="10"/>
    </row>
    <row r="32" spans="1:7" ht="24" customHeight="1">
      <c r="A32" s="47" t="s">
        <v>10</v>
      </c>
      <c r="C32" s="17"/>
      <c r="E32" s="18"/>
      <c r="F32" s="18"/>
      <c r="G32" s="18"/>
    </row>
    <row r="33" spans="3:7" ht="24" customHeight="1">
      <c r="C33" s="17"/>
      <c r="E33" s="18"/>
      <c r="F33" s="18"/>
      <c r="G33" s="18"/>
    </row>
  </sheetData>
  <printOptions horizontalCentered="1"/>
  <pageMargins left="0.75" right="0.37" top="0.78700000000000003" bottom="0.19" header="0.31496062992126" footer="0.31496062992126"/>
  <pageSetup paperSize="9" scale="90" fitToHeight="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8"/>
  <sheetViews>
    <sheetView showGridLines="0" view="pageBreakPreview" topLeftCell="A16" zoomScale="85" zoomScaleNormal="85" zoomScaleSheetLayoutView="85" workbookViewId="0">
      <selection activeCell="H19" sqref="H19"/>
    </sheetView>
  </sheetViews>
  <sheetFormatPr defaultColWidth="9.44140625" defaultRowHeight="24" customHeight="1"/>
  <cols>
    <col min="1" max="1" width="41" style="64" customWidth="1"/>
    <col min="2" max="2" width="15.5546875" style="64" customWidth="1"/>
    <col min="3" max="3" width="1.44140625" style="64" customWidth="1"/>
    <col min="4" max="4" width="15.5546875" style="64" customWidth="1"/>
    <col min="5" max="5" width="1.44140625" style="64" customWidth="1"/>
    <col min="6" max="6" width="15.5546875" style="64" customWidth="1"/>
    <col min="7" max="7" width="1.44140625" style="64" customWidth="1"/>
    <col min="8" max="8" width="15.5546875" style="64" customWidth="1"/>
    <col min="9" max="9" width="1.44140625" style="64" customWidth="1"/>
    <col min="10" max="10" width="16.44140625" style="64" customWidth="1"/>
    <col min="11" max="11" width="9.44140625" style="64"/>
    <col min="12" max="12" width="22" style="64" customWidth="1"/>
    <col min="13" max="16384" width="9.44140625" style="64"/>
  </cols>
  <sheetData>
    <row r="1" spans="1:10" ht="24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</row>
    <row r="2" spans="1:10" ht="24" customHeight="1">
      <c r="A2" s="63" t="s">
        <v>59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24" customHeight="1">
      <c r="A3" s="63" t="s">
        <v>113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s="1" customFormat="1" ht="24" customHeight="1">
      <c r="A4" s="73" t="s">
        <v>1</v>
      </c>
      <c r="B4" s="73"/>
      <c r="C4" s="73"/>
      <c r="D4" s="73"/>
      <c r="E4" s="73"/>
      <c r="F4" s="73"/>
      <c r="G4" s="73"/>
      <c r="H4" s="73"/>
      <c r="I4" s="73"/>
      <c r="J4" s="73"/>
    </row>
    <row r="5" spans="1:10" s="1" customFormat="1" ht="24" customHeight="1">
      <c r="B5" s="1" t="s">
        <v>95</v>
      </c>
      <c r="F5" s="74" t="s">
        <v>42</v>
      </c>
      <c r="G5" s="74"/>
      <c r="H5" s="74"/>
    </row>
    <row r="6" spans="1:10" s="1" customFormat="1" ht="24" customHeight="1">
      <c r="A6" s="2"/>
      <c r="B6" s="1" t="s">
        <v>96</v>
      </c>
      <c r="F6" s="1" t="s">
        <v>43</v>
      </c>
    </row>
    <row r="7" spans="1:10" s="1" customFormat="1" ht="24" customHeight="1">
      <c r="A7" s="2"/>
      <c r="B7" s="8" t="s">
        <v>47</v>
      </c>
      <c r="D7" s="8" t="s">
        <v>21</v>
      </c>
      <c r="F7" s="8" t="s">
        <v>44</v>
      </c>
      <c r="H7" s="8" t="s">
        <v>45</v>
      </c>
      <c r="J7" s="8" t="s">
        <v>46</v>
      </c>
    </row>
    <row r="8" spans="1:10" s="1" customFormat="1" ht="24" customHeight="1">
      <c r="A8" s="2"/>
    </row>
    <row r="9" spans="1:10" ht="24" customHeight="1">
      <c r="A9" s="65" t="s">
        <v>102</v>
      </c>
      <c r="B9" s="3">
        <v>121500000</v>
      </c>
      <c r="C9" s="3"/>
      <c r="D9" s="3">
        <v>233350000</v>
      </c>
      <c r="E9" s="3"/>
      <c r="F9" s="3">
        <v>12150000</v>
      </c>
      <c r="G9" s="3"/>
      <c r="H9" s="3">
        <v>56448414</v>
      </c>
      <c r="I9" s="3"/>
      <c r="J9" s="3">
        <f>SUM(B9:H9)</f>
        <v>423448414</v>
      </c>
    </row>
    <row r="10" spans="1:10" ht="24" customHeight="1">
      <c r="A10" s="66" t="s">
        <v>108</v>
      </c>
      <c r="B10" s="39">
        <v>0</v>
      </c>
      <c r="C10" s="3"/>
      <c r="D10" s="39">
        <v>0</v>
      </c>
      <c r="E10" s="3"/>
      <c r="F10" s="39">
        <v>0</v>
      </c>
      <c r="G10" s="3"/>
      <c r="H10" s="39">
        <f>PL!G20</f>
        <v>-22509812</v>
      </c>
      <c r="I10" s="3"/>
      <c r="J10" s="39">
        <f>SUM(B10:H10)</f>
        <v>-22509812</v>
      </c>
    </row>
    <row r="11" spans="1:10" ht="24" customHeight="1">
      <c r="A11" s="66" t="s">
        <v>82</v>
      </c>
      <c r="B11" s="3">
        <v>0</v>
      </c>
      <c r="C11" s="3"/>
      <c r="D11" s="3">
        <v>0</v>
      </c>
      <c r="E11" s="3"/>
      <c r="F11" s="3">
        <v>0</v>
      </c>
      <c r="G11" s="3"/>
      <c r="H11" s="3">
        <v>-22509812</v>
      </c>
      <c r="I11" s="3"/>
      <c r="J11" s="3">
        <f>SUM(B11:H11)</f>
        <v>-22509812</v>
      </c>
    </row>
    <row r="12" spans="1:10" ht="24" customHeight="1">
      <c r="A12" s="66" t="s">
        <v>105</v>
      </c>
      <c r="B12" s="7">
        <v>0</v>
      </c>
      <c r="C12" s="3"/>
      <c r="D12" s="7">
        <v>0</v>
      </c>
      <c r="E12" s="3"/>
      <c r="F12" s="7">
        <v>0</v>
      </c>
      <c r="G12" s="3"/>
      <c r="H12" s="7">
        <v>-30375000</v>
      </c>
      <c r="I12" s="3"/>
      <c r="J12" s="3">
        <f>SUM(B12:H12)</f>
        <v>-30375000</v>
      </c>
    </row>
    <row r="13" spans="1:10" ht="24" customHeight="1" thickBot="1">
      <c r="A13" s="65" t="s">
        <v>103</v>
      </c>
      <c r="B13" s="4">
        <f>SUM(B9,B11:B12)</f>
        <v>121500000</v>
      </c>
      <c r="C13" s="3"/>
      <c r="D13" s="4">
        <f>SUM(D9,D11:D12)</f>
        <v>233350000</v>
      </c>
      <c r="E13" s="3"/>
      <c r="F13" s="4">
        <f>SUM(F9,F11:F12)</f>
        <v>12150000</v>
      </c>
      <c r="G13" s="3"/>
      <c r="H13" s="4">
        <f>SUM(H9,H11:H12)</f>
        <v>3563602</v>
      </c>
      <c r="I13" s="3"/>
      <c r="J13" s="4">
        <f>SUM(J9,J11:J12)</f>
        <v>370563602</v>
      </c>
    </row>
    <row r="14" spans="1:10" ht="24" customHeight="1" thickTop="1">
      <c r="A14" s="66"/>
      <c r="B14" s="67"/>
      <c r="C14" s="67"/>
      <c r="D14" s="67"/>
      <c r="E14" s="67"/>
      <c r="F14" s="67"/>
      <c r="G14" s="67"/>
      <c r="H14" s="67"/>
      <c r="I14" s="67"/>
      <c r="J14" s="67"/>
    </row>
    <row r="15" spans="1:10" ht="24" customHeight="1">
      <c r="A15" s="65" t="s">
        <v>114</v>
      </c>
      <c r="B15" s="3">
        <f>B13</f>
        <v>121500000</v>
      </c>
      <c r="C15" s="3"/>
      <c r="D15" s="3">
        <f>D13</f>
        <v>233350000</v>
      </c>
      <c r="E15" s="3"/>
      <c r="F15" s="3">
        <f>F13</f>
        <v>12150000</v>
      </c>
      <c r="G15" s="3"/>
      <c r="H15" s="3">
        <f>H13</f>
        <v>3563602</v>
      </c>
      <c r="I15" s="3"/>
      <c r="J15" s="3">
        <f>J13</f>
        <v>370563602</v>
      </c>
    </row>
    <row r="16" spans="1:10" ht="24" customHeight="1">
      <c r="A16" s="66" t="s">
        <v>108</v>
      </c>
      <c r="B16" s="61">
        <v>0</v>
      </c>
      <c r="C16" s="3"/>
      <c r="D16" s="61">
        <v>0</v>
      </c>
      <c r="E16" s="3"/>
      <c r="F16" s="61">
        <v>0</v>
      </c>
      <c r="G16" s="3"/>
      <c r="H16" s="61">
        <f>PL!E20</f>
        <v>-13970708</v>
      </c>
      <c r="I16" s="3"/>
      <c r="J16" s="61">
        <f>SUM(B16:H16)</f>
        <v>-13970708</v>
      </c>
    </row>
    <row r="17" spans="1:10" ht="24" customHeight="1">
      <c r="A17" s="66" t="s">
        <v>82</v>
      </c>
      <c r="B17" s="62">
        <v>0</v>
      </c>
      <c r="C17" s="3"/>
      <c r="D17" s="62">
        <v>0</v>
      </c>
      <c r="E17" s="3"/>
      <c r="F17" s="62">
        <v>0</v>
      </c>
      <c r="G17" s="3"/>
      <c r="H17" s="62">
        <f>PL!E25</f>
        <v>-2681556</v>
      </c>
      <c r="I17" s="3"/>
      <c r="J17" s="62">
        <f>SUM(B17:H17)</f>
        <v>-2681556</v>
      </c>
    </row>
    <row r="18" spans="1:10" ht="24" customHeight="1">
      <c r="A18" s="66" t="s">
        <v>83</v>
      </c>
      <c r="B18" s="7">
        <f>SUM(B16:B17)</f>
        <v>0</v>
      </c>
      <c r="C18" s="3"/>
      <c r="D18" s="7">
        <f>SUM(D16:D17)</f>
        <v>0</v>
      </c>
      <c r="E18" s="3"/>
      <c r="F18" s="7">
        <f>SUM(F16:F17)</f>
        <v>0</v>
      </c>
      <c r="G18" s="3"/>
      <c r="H18" s="7">
        <f>SUM(H16:H17)</f>
        <v>-16652264</v>
      </c>
      <c r="I18" s="3"/>
      <c r="J18" s="7">
        <f>SUM(J16:J17)</f>
        <v>-16652264</v>
      </c>
    </row>
    <row r="19" spans="1:10" ht="24" customHeight="1" thickBot="1">
      <c r="A19" s="65" t="s">
        <v>115</v>
      </c>
      <c r="B19" s="4">
        <f>SUM(B15,B18:B18)</f>
        <v>121500000</v>
      </c>
      <c r="C19" s="3"/>
      <c r="D19" s="4">
        <f>SUM(D15,D18:D18)</f>
        <v>233350000</v>
      </c>
      <c r="E19" s="3"/>
      <c r="F19" s="4">
        <f>SUM(F15,F18:F18)</f>
        <v>12150000</v>
      </c>
      <c r="G19" s="3"/>
      <c r="H19" s="4">
        <f>SUM(H15,H18:H18)</f>
        <v>-13088662</v>
      </c>
      <c r="I19" s="3"/>
      <c r="J19" s="4">
        <f>SUM(J15,J18:J18)</f>
        <v>353911338</v>
      </c>
    </row>
    <row r="20" spans="1:10" ht="24" customHeight="1" thickTop="1">
      <c r="A20" s="66"/>
      <c r="B20" s="67"/>
      <c r="C20" s="67"/>
      <c r="D20" s="67"/>
      <c r="E20" s="67"/>
      <c r="F20" s="67"/>
      <c r="G20" s="67"/>
      <c r="H20" s="67"/>
      <c r="I20" s="67"/>
      <c r="J20" s="68">
        <f>SUM(J19-BS!E59)</f>
        <v>0</v>
      </c>
    </row>
    <row r="21" spans="1:10" ht="24" customHeight="1">
      <c r="A21" s="66" t="s">
        <v>10</v>
      </c>
      <c r="B21" s="5"/>
      <c r="C21" s="6"/>
      <c r="D21" s="6"/>
      <c r="E21" s="6"/>
      <c r="F21" s="6"/>
      <c r="G21" s="6"/>
      <c r="H21" s="6"/>
    </row>
    <row r="22" spans="1:10" ht="24" customHeight="1">
      <c r="A22" s="69"/>
      <c r="B22" s="5"/>
      <c r="C22" s="6"/>
      <c r="D22" s="6"/>
      <c r="E22" s="6"/>
      <c r="F22" s="6"/>
      <c r="G22" s="6"/>
      <c r="H22" s="6"/>
    </row>
    <row r="23" spans="1:10" ht="24" customHeight="1">
      <c r="A23" s="70"/>
      <c r="B23" s="5"/>
      <c r="C23" s="6"/>
      <c r="D23" s="6"/>
      <c r="E23" s="6"/>
      <c r="F23" s="6"/>
      <c r="G23" s="6"/>
      <c r="H23" s="6"/>
    </row>
    <row r="30" spans="1:10" ht="24" customHeight="1">
      <c r="A30" s="67"/>
    </row>
    <row r="33" spans="1:8" ht="24" customHeight="1">
      <c r="A33" s="66"/>
      <c r="B33" s="66"/>
      <c r="C33" s="66"/>
      <c r="D33" s="66"/>
      <c r="E33" s="66"/>
      <c r="F33" s="66"/>
      <c r="G33" s="66"/>
      <c r="H33" s="66"/>
    </row>
    <row r="34" spans="1:8" ht="24" customHeight="1">
      <c r="A34" s="66"/>
      <c r="B34" s="66"/>
      <c r="C34" s="66"/>
      <c r="D34" s="66"/>
      <c r="E34" s="66"/>
      <c r="F34" s="66"/>
      <c r="G34" s="66"/>
      <c r="H34" s="66"/>
    </row>
    <row r="35" spans="1:8" ht="24" customHeight="1">
      <c r="A35" s="66"/>
      <c r="B35" s="66"/>
      <c r="C35" s="66"/>
      <c r="D35" s="66"/>
      <c r="E35" s="66"/>
      <c r="F35" s="66"/>
      <c r="G35" s="66"/>
      <c r="H35" s="66"/>
    </row>
    <row r="36" spans="1:8" ht="24" customHeight="1">
      <c r="A36" s="66"/>
      <c r="B36" s="66"/>
      <c r="C36" s="66"/>
      <c r="D36" s="66"/>
      <c r="E36" s="66"/>
      <c r="F36" s="66"/>
      <c r="G36" s="66"/>
      <c r="H36" s="66"/>
    </row>
    <row r="37" spans="1:8" ht="24" customHeight="1">
      <c r="A37" s="66"/>
      <c r="B37" s="66"/>
      <c r="C37" s="66"/>
      <c r="D37" s="66"/>
      <c r="E37" s="66"/>
      <c r="F37" s="66"/>
      <c r="G37" s="66"/>
      <c r="H37" s="66"/>
    </row>
    <row r="38" spans="1:8" ht="24" customHeight="1">
      <c r="A38" s="66"/>
      <c r="B38" s="66"/>
      <c r="C38" s="66"/>
      <c r="D38" s="66"/>
      <c r="E38" s="66"/>
      <c r="F38" s="66"/>
      <c r="G38" s="66"/>
      <c r="H38" s="66"/>
    </row>
    <row r="39" spans="1:8" ht="24" customHeight="1">
      <c r="A39" s="66"/>
      <c r="B39" s="66"/>
      <c r="C39" s="66"/>
      <c r="D39" s="66"/>
      <c r="E39" s="66"/>
      <c r="F39" s="66"/>
      <c r="G39" s="66"/>
      <c r="H39" s="66"/>
    </row>
    <row r="40" spans="1:8" ht="24" customHeight="1">
      <c r="A40" s="66"/>
      <c r="B40" s="66"/>
      <c r="C40" s="66"/>
      <c r="D40" s="66"/>
      <c r="E40" s="66"/>
      <c r="F40" s="66"/>
      <c r="G40" s="66"/>
      <c r="H40" s="66"/>
    </row>
    <row r="41" spans="1:8" ht="24" customHeight="1">
      <c r="A41" s="66"/>
      <c r="B41" s="66"/>
      <c r="C41" s="66"/>
      <c r="D41" s="66"/>
      <c r="E41" s="66"/>
      <c r="F41" s="66"/>
      <c r="G41" s="66"/>
      <c r="H41" s="66"/>
    </row>
    <row r="42" spans="1:8" ht="24" customHeight="1">
      <c r="A42" s="66"/>
      <c r="B42" s="66"/>
      <c r="C42" s="66"/>
      <c r="D42" s="66"/>
      <c r="E42" s="66"/>
      <c r="F42" s="66"/>
      <c r="G42" s="66"/>
      <c r="H42" s="66"/>
    </row>
    <row r="43" spans="1:8" ht="24" customHeight="1">
      <c r="A43" s="66"/>
      <c r="B43" s="66"/>
      <c r="C43" s="66"/>
      <c r="D43" s="66"/>
      <c r="E43" s="66"/>
      <c r="F43" s="66"/>
      <c r="G43" s="66"/>
      <c r="H43" s="66"/>
    </row>
    <row r="44" spans="1:8" ht="24" customHeight="1">
      <c r="A44" s="66"/>
      <c r="B44" s="66"/>
      <c r="C44" s="66"/>
      <c r="D44" s="66"/>
      <c r="E44" s="66"/>
      <c r="F44" s="66"/>
      <c r="G44" s="66"/>
      <c r="H44" s="66"/>
    </row>
    <row r="45" spans="1:8" ht="24" customHeight="1">
      <c r="A45" s="66"/>
      <c r="B45" s="66"/>
      <c r="C45" s="66"/>
      <c r="D45" s="66"/>
      <c r="E45" s="66"/>
      <c r="F45" s="66"/>
      <c r="G45" s="66"/>
      <c r="H45" s="66"/>
    </row>
    <row r="46" spans="1:8" ht="24" customHeight="1">
      <c r="A46" s="66"/>
      <c r="B46" s="66"/>
      <c r="C46" s="66"/>
      <c r="D46" s="66"/>
      <c r="E46" s="66"/>
      <c r="F46" s="66"/>
      <c r="G46" s="66"/>
      <c r="H46" s="66"/>
    </row>
    <row r="47" spans="1:8" ht="24" customHeight="1">
      <c r="A47" s="66"/>
      <c r="B47" s="66"/>
      <c r="C47" s="66"/>
      <c r="D47" s="66"/>
      <c r="E47" s="66"/>
      <c r="F47" s="66"/>
      <c r="G47" s="66"/>
      <c r="H47" s="66"/>
    </row>
    <row r="48" spans="1:8" ht="24" customHeight="1">
      <c r="A48" s="66"/>
      <c r="B48" s="66"/>
      <c r="C48" s="66"/>
      <c r="D48" s="66"/>
      <c r="E48" s="66"/>
      <c r="F48" s="66"/>
      <c r="G48" s="66"/>
      <c r="H48" s="66"/>
    </row>
    <row r="58" spans="1:8" ht="24" customHeight="1">
      <c r="A58" s="66"/>
      <c r="B58" s="66"/>
      <c r="C58" s="66"/>
      <c r="D58" s="66"/>
      <c r="E58" s="66"/>
      <c r="F58" s="66"/>
      <c r="G58" s="66"/>
      <c r="H58" s="66"/>
    </row>
    <row r="59" spans="1:8" ht="24" customHeight="1">
      <c r="A59" s="66"/>
      <c r="B59" s="66"/>
      <c r="C59" s="66"/>
      <c r="D59" s="66"/>
      <c r="E59" s="66"/>
      <c r="F59" s="66"/>
      <c r="G59" s="66"/>
      <c r="H59" s="66"/>
    </row>
    <row r="60" spans="1:8" ht="24" customHeight="1">
      <c r="A60" s="66"/>
      <c r="B60" s="66"/>
      <c r="C60" s="66"/>
      <c r="D60" s="66"/>
      <c r="E60" s="66"/>
      <c r="F60" s="66"/>
      <c r="G60" s="66"/>
      <c r="H60" s="66"/>
    </row>
    <row r="61" spans="1:8" ht="24" customHeight="1">
      <c r="A61" s="66"/>
      <c r="B61" s="66"/>
      <c r="C61" s="66"/>
      <c r="D61" s="66"/>
      <c r="E61" s="66"/>
      <c r="F61" s="66"/>
      <c r="G61" s="66"/>
      <c r="H61" s="66"/>
    </row>
    <row r="62" spans="1:8" ht="24" customHeight="1">
      <c r="A62" s="66"/>
      <c r="B62" s="66"/>
      <c r="C62" s="66"/>
      <c r="D62" s="66"/>
      <c r="E62" s="66"/>
      <c r="F62" s="66"/>
      <c r="G62" s="66"/>
      <c r="H62" s="66"/>
    </row>
    <row r="63" spans="1:8" ht="24" customHeight="1">
      <c r="A63" s="66"/>
      <c r="B63" s="66"/>
      <c r="C63" s="66"/>
      <c r="D63" s="66"/>
      <c r="E63" s="66"/>
      <c r="F63" s="66"/>
      <c r="G63" s="66"/>
      <c r="H63" s="66"/>
    </row>
    <row r="64" spans="1:8" ht="24" customHeight="1">
      <c r="A64" s="66"/>
      <c r="B64" s="66"/>
      <c r="C64" s="66"/>
      <c r="D64" s="66"/>
      <c r="E64" s="66"/>
      <c r="F64" s="66"/>
      <c r="G64" s="66"/>
      <c r="H64" s="66"/>
    </row>
    <row r="65" spans="1:8" ht="24" customHeight="1">
      <c r="A65" s="66"/>
      <c r="B65" s="66"/>
      <c r="C65" s="66"/>
      <c r="D65" s="66"/>
      <c r="E65" s="66"/>
      <c r="F65" s="66"/>
      <c r="G65" s="66"/>
      <c r="H65" s="66"/>
    </row>
    <row r="66" spans="1:8" ht="24" customHeight="1">
      <c r="A66" s="66"/>
      <c r="B66" s="66"/>
      <c r="C66" s="66"/>
      <c r="D66" s="66"/>
      <c r="E66" s="66"/>
      <c r="F66" s="66"/>
      <c r="G66" s="66"/>
      <c r="H66" s="66"/>
    </row>
    <row r="67" spans="1:8" ht="24" customHeight="1">
      <c r="A67" s="66"/>
      <c r="B67" s="66"/>
      <c r="C67" s="66"/>
      <c r="D67" s="66"/>
      <c r="E67" s="66"/>
      <c r="F67" s="66"/>
      <c r="G67" s="66"/>
      <c r="H67" s="66"/>
    </row>
    <row r="68" spans="1:8" ht="24" customHeight="1">
      <c r="A68" s="66"/>
      <c r="B68" s="66"/>
      <c r="C68" s="66"/>
      <c r="D68" s="66"/>
      <c r="E68" s="66"/>
      <c r="F68" s="66"/>
      <c r="G68" s="66"/>
      <c r="H68" s="67"/>
    </row>
  </sheetData>
  <mergeCells count="2">
    <mergeCell ref="A4:J4"/>
    <mergeCell ref="F5:H5"/>
  </mergeCells>
  <printOptions horizontalCentered="1"/>
  <pageMargins left="0.71" right="0.36" top="0.78700000000000003" bottom="0.31496062992126" header="0.31496062992126" footer="0.31496062992126"/>
  <pageSetup paperSize="9" scale="73" orientation="portrait" r:id="rId1"/>
  <headerFooter>
    <oddFooter xml:space="preserve">&amp;R&amp;8                        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E932-CD62-4F18-B93B-771B68A75F60}">
  <dimension ref="A1:F62"/>
  <sheetViews>
    <sheetView showGridLines="0" tabSelected="1" view="pageBreakPreview" topLeftCell="A40" zoomScale="115" zoomScaleNormal="90" zoomScaleSheetLayoutView="115" workbookViewId="0">
      <selection activeCell="H47" sqref="H47"/>
    </sheetView>
  </sheetViews>
  <sheetFormatPr defaultColWidth="10.5546875" defaultRowHeight="24" customHeight="1"/>
  <cols>
    <col min="1" max="1" width="54.5546875" style="47" customWidth="1"/>
    <col min="2" max="2" width="4" style="45" customWidth="1"/>
    <col min="3" max="3" width="5.6640625" style="47" customWidth="1"/>
    <col min="4" max="4" width="16.109375" style="45" customWidth="1"/>
    <col min="5" max="5" width="1.44140625" style="45" customWidth="1"/>
    <col min="6" max="6" width="16.109375" style="45" customWidth="1"/>
    <col min="7" max="7" width="13.5546875" style="45" bestFit="1" customWidth="1"/>
    <col min="8" max="16384" width="10.5546875" style="45"/>
  </cols>
  <sheetData>
    <row r="1" spans="1:6" s="19" customFormat="1" ht="24" customHeight="1">
      <c r="A1" s="43" t="s">
        <v>0</v>
      </c>
      <c r="B1" s="20"/>
      <c r="C1" s="21"/>
      <c r="D1" s="11"/>
      <c r="E1" s="11"/>
      <c r="F1" s="11"/>
    </row>
    <row r="2" spans="1:6" s="19" customFormat="1" ht="24" customHeight="1">
      <c r="A2" s="43" t="s">
        <v>75</v>
      </c>
      <c r="B2" s="20"/>
      <c r="C2" s="21"/>
      <c r="D2" s="11"/>
      <c r="E2" s="11"/>
      <c r="F2" s="11"/>
    </row>
    <row r="3" spans="1:6" s="19" customFormat="1" ht="24" customHeight="1">
      <c r="A3" s="43" t="s">
        <v>113</v>
      </c>
      <c r="B3" s="11"/>
      <c r="C3" s="21"/>
      <c r="D3" s="11"/>
      <c r="E3" s="11"/>
      <c r="F3" s="11"/>
    </row>
    <row r="4" spans="1:6" s="19" customFormat="1" ht="24" customHeight="1">
      <c r="B4" s="11"/>
      <c r="C4" s="21"/>
      <c r="D4" s="11"/>
      <c r="E4" s="11"/>
      <c r="F4" s="12" t="s">
        <v>1</v>
      </c>
    </row>
    <row r="5" spans="1:6" ht="24" customHeight="1">
      <c r="C5" s="14"/>
      <c r="D5" s="14">
        <v>2025</v>
      </c>
      <c r="E5" s="22"/>
      <c r="F5" s="14">
        <v>2024</v>
      </c>
    </row>
    <row r="6" spans="1:6" s="71" customFormat="1" ht="24" customHeight="1">
      <c r="A6" s="43" t="s">
        <v>49</v>
      </c>
      <c r="C6" s="28"/>
      <c r="D6" s="29"/>
      <c r="E6" s="29"/>
      <c r="F6" s="29"/>
    </row>
    <row r="7" spans="1:6" ht="24" customHeight="1">
      <c r="A7" s="47" t="s">
        <v>123</v>
      </c>
      <c r="C7" s="9"/>
      <c r="D7" s="23">
        <f>PL!E18</f>
        <v>-13376647</v>
      </c>
      <c r="E7" s="10"/>
      <c r="F7" s="10">
        <f>PL!G18</f>
        <v>-21786505</v>
      </c>
    </row>
    <row r="8" spans="1:6" ht="24" customHeight="1">
      <c r="A8" s="47" t="s">
        <v>98</v>
      </c>
      <c r="C8" s="9"/>
      <c r="D8" s="10"/>
      <c r="E8" s="10"/>
      <c r="F8" s="10"/>
    </row>
    <row r="9" spans="1:6" ht="24" customHeight="1">
      <c r="A9" s="47" t="s">
        <v>76</v>
      </c>
      <c r="C9" s="9"/>
      <c r="D9" s="10"/>
      <c r="E9" s="10"/>
      <c r="F9" s="10"/>
    </row>
    <row r="10" spans="1:6" ht="24" customHeight="1">
      <c r="A10" s="47" t="s">
        <v>33</v>
      </c>
      <c r="D10" s="23">
        <v>19154925</v>
      </c>
      <c r="E10" s="23"/>
      <c r="F10" s="23">
        <v>20306183</v>
      </c>
    </row>
    <row r="11" spans="1:6" ht="24" customHeight="1">
      <c r="A11" s="47" t="s">
        <v>106</v>
      </c>
      <c r="D11" s="23">
        <v>-164488</v>
      </c>
      <c r="E11" s="23"/>
      <c r="F11" s="23">
        <v>175450</v>
      </c>
    </row>
    <row r="12" spans="1:6" ht="24" customHeight="1">
      <c r="A12" s="47" t="s">
        <v>133</v>
      </c>
      <c r="D12" s="23">
        <v>-3251980</v>
      </c>
      <c r="E12" s="23"/>
      <c r="F12" s="23">
        <v>-2241086</v>
      </c>
    </row>
    <row r="13" spans="1:6" ht="24" customHeight="1">
      <c r="A13" s="47" t="s">
        <v>134</v>
      </c>
      <c r="D13" s="23">
        <v>18744</v>
      </c>
      <c r="E13" s="23"/>
      <c r="F13" s="23">
        <v>-247</v>
      </c>
    </row>
    <row r="14" spans="1:6" ht="24" customHeight="1">
      <c r="A14" s="47" t="s">
        <v>118</v>
      </c>
      <c r="D14" s="23">
        <v>3711364</v>
      </c>
      <c r="E14" s="23"/>
      <c r="F14" s="23">
        <v>4151618</v>
      </c>
    </row>
    <row r="15" spans="1:6" ht="24" customHeight="1">
      <c r="A15" s="47" t="s">
        <v>109</v>
      </c>
      <c r="D15" s="23">
        <v>6830713</v>
      </c>
      <c r="E15" s="23"/>
      <c r="F15" s="23">
        <v>1580949</v>
      </c>
    </row>
    <row r="16" spans="1:6" ht="24" customHeight="1">
      <c r="A16" s="47" t="s">
        <v>130</v>
      </c>
      <c r="D16" s="23">
        <v>-54405</v>
      </c>
      <c r="E16" s="23"/>
      <c r="F16" s="23">
        <v>187933</v>
      </c>
    </row>
    <row r="17" spans="1:6" ht="24" customHeight="1">
      <c r="A17" s="47" t="s">
        <v>122</v>
      </c>
      <c r="D17" s="23">
        <v>-31638</v>
      </c>
      <c r="E17" s="23"/>
      <c r="F17" s="23">
        <v>0</v>
      </c>
    </row>
    <row r="18" spans="1:6" ht="24" customHeight="1">
      <c r="A18" s="47" t="s">
        <v>34</v>
      </c>
      <c r="D18" s="23">
        <v>-763066</v>
      </c>
      <c r="E18" s="23"/>
      <c r="F18" s="23">
        <v>-1396448</v>
      </c>
    </row>
    <row r="19" spans="1:6" ht="24" customHeight="1">
      <c r="A19" s="47" t="s">
        <v>79</v>
      </c>
      <c r="D19" s="26">
        <v>155987</v>
      </c>
      <c r="E19" s="23"/>
      <c r="F19" s="26">
        <v>217016</v>
      </c>
    </row>
    <row r="20" spans="1:6" ht="24" customHeight="1">
      <c r="A20" s="47" t="s">
        <v>92</v>
      </c>
      <c r="E20" s="46"/>
    </row>
    <row r="21" spans="1:6" ht="24" customHeight="1">
      <c r="A21" s="47" t="s">
        <v>35</v>
      </c>
      <c r="D21" s="46">
        <f>SUM(D7:D19)</f>
        <v>12229509</v>
      </c>
      <c r="E21" s="46"/>
      <c r="F21" s="46">
        <f>SUM(F7:F19)</f>
        <v>1194863</v>
      </c>
    </row>
    <row r="22" spans="1:6" ht="24" customHeight="1">
      <c r="A22" s="47" t="s">
        <v>66</v>
      </c>
      <c r="E22" s="46"/>
    </row>
    <row r="23" spans="1:6" ht="24" customHeight="1">
      <c r="A23" s="47" t="s">
        <v>119</v>
      </c>
      <c r="D23" s="23">
        <v>39426577</v>
      </c>
      <c r="E23" s="23"/>
      <c r="F23" s="46">
        <v>64155788</v>
      </c>
    </row>
    <row r="24" spans="1:6" ht="24" customHeight="1">
      <c r="A24" s="47" t="s">
        <v>36</v>
      </c>
      <c r="D24" s="23">
        <v>27495061</v>
      </c>
      <c r="E24" s="23"/>
      <c r="F24" s="23">
        <v>186166</v>
      </c>
    </row>
    <row r="25" spans="1:6" ht="24" customHeight="1">
      <c r="A25" s="47" t="s">
        <v>37</v>
      </c>
      <c r="D25" s="23">
        <v>-634441</v>
      </c>
      <c r="E25" s="23"/>
      <c r="F25" s="23">
        <v>490477</v>
      </c>
    </row>
    <row r="26" spans="1:6" ht="24" customHeight="1">
      <c r="A26" s="47" t="s">
        <v>38</v>
      </c>
      <c r="D26" s="23"/>
      <c r="E26" s="23"/>
      <c r="F26" s="23"/>
    </row>
    <row r="27" spans="1:6" ht="24" customHeight="1">
      <c r="A27" s="47" t="s">
        <v>120</v>
      </c>
      <c r="D27" s="23">
        <v>-61895602</v>
      </c>
      <c r="E27" s="23"/>
      <c r="F27" s="23">
        <v>-42643216</v>
      </c>
    </row>
    <row r="28" spans="1:6" ht="24" customHeight="1">
      <c r="A28" s="47" t="s">
        <v>90</v>
      </c>
      <c r="D28" s="23">
        <v>-3298432</v>
      </c>
      <c r="E28" s="72"/>
      <c r="F28" s="23">
        <v>-7389422</v>
      </c>
    </row>
    <row r="29" spans="1:6" ht="24" customHeight="1">
      <c r="A29" s="47" t="s">
        <v>39</v>
      </c>
      <c r="D29" s="23">
        <v>-137778</v>
      </c>
      <c r="E29" s="72"/>
      <c r="F29" s="45">
        <v>-336654</v>
      </c>
    </row>
    <row r="30" spans="1:6" ht="24" customHeight="1">
      <c r="A30" s="47" t="s">
        <v>121</v>
      </c>
      <c r="D30" s="26">
        <v>-14745783</v>
      </c>
      <c r="E30" s="23"/>
      <c r="F30" s="26">
        <v>-11277121</v>
      </c>
    </row>
    <row r="31" spans="1:6" ht="24" customHeight="1">
      <c r="A31" s="47" t="s">
        <v>49</v>
      </c>
      <c r="D31" s="23">
        <f>SUM(D21:D30)</f>
        <v>-1560889</v>
      </c>
      <c r="E31" s="46"/>
      <c r="F31" s="23">
        <f>SUM(F21:F30)</f>
        <v>4380881</v>
      </c>
    </row>
    <row r="32" spans="1:6" ht="24" customHeight="1">
      <c r="A32" s="47" t="s">
        <v>73</v>
      </c>
      <c r="D32" s="23">
        <v>-155987</v>
      </c>
      <c r="E32" s="23"/>
      <c r="F32" s="23">
        <v>-217016</v>
      </c>
    </row>
    <row r="33" spans="1:6" ht="24" customHeight="1">
      <c r="A33" s="30" t="s">
        <v>64</v>
      </c>
      <c r="B33" s="19"/>
      <c r="C33" s="9"/>
      <c r="D33" s="26">
        <v>-10306</v>
      </c>
      <c r="E33" s="23"/>
      <c r="F33" s="26">
        <v>-10163</v>
      </c>
    </row>
    <row r="34" spans="1:6" ht="24" customHeight="1">
      <c r="A34" s="31" t="s">
        <v>132</v>
      </c>
      <c r="B34" s="19"/>
      <c r="C34" s="9"/>
      <c r="D34" s="26">
        <f>SUM(D31:D33)</f>
        <v>-1727182</v>
      </c>
      <c r="E34" s="32"/>
      <c r="F34" s="26">
        <f>SUM(F31:F33)</f>
        <v>4153702</v>
      </c>
    </row>
    <row r="35" spans="1:6" ht="24" customHeight="1">
      <c r="A35" s="30"/>
      <c r="B35" s="19"/>
      <c r="C35" s="9"/>
    </row>
    <row r="36" spans="1:6" ht="24" customHeight="1">
      <c r="A36" s="30" t="s">
        <v>10</v>
      </c>
      <c r="B36" s="19"/>
      <c r="C36" s="9"/>
    </row>
    <row r="37" spans="1:6" s="19" customFormat="1" ht="24" customHeight="1">
      <c r="A37" s="43" t="s">
        <v>0</v>
      </c>
      <c r="B37" s="20"/>
      <c r="C37" s="21"/>
      <c r="D37" s="11"/>
      <c r="E37" s="11"/>
      <c r="F37" s="11"/>
    </row>
    <row r="38" spans="1:6" s="19" customFormat="1" ht="24" customHeight="1">
      <c r="A38" s="43" t="s">
        <v>77</v>
      </c>
      <c r="B38" s="20"/>
      <c r="C38" s="21"/>
      <c r="D38" s="11"/>
      <c r="E38" s="11"/>
      <c r="F38" s="11"/>
    </row>
    <row r="39" spans="1:6" s="19" customFormat="1" ht="24" customHeight="1">
      <c r="A39" s="43" t="s">
        <v>113</v>
      </c>
      <c r="B39" s="11"/>
      <c r="C39" s="21"/>
      <c r="D39" s="11"/>
      <c r="E39" s="11"/>
      <c r="F39" s="11"/>
    </row>
    <row r="40" spans="1:6" s="19" customFormat="1" ht="24" customHeight="1">
      <c r="B40" s="11"/>
      <c r="C40" s="21"/>
      <c r="D40" s="11"/>
      <c r="E40" s="11"/>
      <c r="F40" s="12" t="s">
        <v>1</v>
      </c>
    </row>
    <row r="41" spans="1:6" ht="24" customHeight="1">
      <c r="C41" s="14"/>
      <c r="D41" s="14">
        <v>2025</v>
      </c>
      <c r="E41" s="22"/>
      <c r="F41" s="14">
        <v>2024</v>
      </c>
    </row>
    <row r="42" spans="1:6" ht="24" customHeight="1">
      <c r="A42" s="43" t="s">
        <v>48</v>
      </c>
      <c r="B42" s="71"/>
      <c r="C42" s="9"/>
      <c r="D42" s="18"/>
      <c r="E42" s="18"/>
      <c r="F42" s="18"/>
    </row>
    <row r="43" spans="1:6" ht="24" customHeight="1">
      <c r="A43" s="47" t="s">
        <v>135</v>
      </c>
      <c r="B43" s="71"/>
      <c r="C43" s="9"/>
      <c r="D43" s="23">
        <v>1237467</v>
      </c>
      <c r="E43" s="18"/>
      <c r="F43" s="18">
        <v>-9603541</v>
      </c>
    </row>
    <row r="44" spans="1:6" ht="24" customHeight="1">
      <c r="A44" s="47" t="s">
        <v>136</v>
      </c>
      <c r="B44" s="71"/>
      <c r="C44" s="9"/>
      <c r="D44" s="23">
        <v>200000</v>
      </c>
      <c r="F44" s="45">
        <v>500000</v>
      </c>
    </row>
    <row r="45" spans="1:6" ht="24" customHeight="1">
      <c r="A45" s="47" t="s">
        <v>99</v>
      </c>
      <c r="C45" s="9"/>
    </row>
    <row r="46" spans="1:6" ht="24" customHeight="1">
      <c r="A46" s="47" t="s">
        <v>100</v>
      </c>
      <c r="C46" s="9"/>
      <c r="D46" s="23">
        <v>-3073147</v>
      </c>
      <c r="E46" s="23"/>
      <c r="F46" s="23">
        <v>-2531444</v>
      </c>
    </row>
    <row r="47" spans="1:6" ht="24" customHeight="1">
      <c r="A47" s="47" t="s">
        <v>65</v>
      </c>
      <c r="C47" s="9"/>
      <c r="D47" s="23">
        <v>0</v>
      </c>
      <c r="E47" s="23"/>
      <c r="F47" s="23">
        <v>13280</v>
      </c>
    </row>
    <row r="48" spans="1:6" ht="24" customHeight="1">
      <c r="A48" s="47" t="s">
        <v>74</v>
      </c>
      <c r="C48" s="9"/>
      <c r="D48" s="23">
        <v>1231234</v>
      </c>
      <c r="E48" s="23"/>
      <c r="F48" s="23">
        <v>951711</v>
      </c>
    </row>
    <row r="49" spans="1:6" ht="24" customHeight="1">
      <c r="A49" s="43" t="s">
        <v>68</v>
      </c>
      <c r="C49" s="9"/>
      <c r="D49" s="24">
        <f>SUM(D43:D48)</f>
        <v>-404446</v>
      </c>
      <c r="E49" s="23"/>
      <c r="F49" s="24">
        <f>SUM(F43:F48)</f>
        <v>-10669994</v>
      </c>
    </row>
    <row r="50" spans="1:6" ht="24" customHeight="1">
      <c r="A50" s="43" t="s">
        <v>67</v>
      </c>
      <c r="B50" s="71"/>
      <c r="C50" s="9"/>
      <c r="D50" s="23"/>
      <c r="E50" s="23"/>
      <c r="F50" s="23"/>
    </row>
    <row r="51" spans="1:6" ht="24" customHeight="1">
      <c r="A51" s="47" t="s">
        <v>94</v>
      </c>
      <c r="B51" s="71"/>
      <c r="C51" s="9"/>
      <c r="D51" s="23">
        <v>-2384137</v>
      </c>
      <c r="E51" s="23"/>
      <c r="F51" s="23">
        <v>-2025169</v>
      </c>
    </row>
    <row r="52" spans="1:6" ht="24" customHeight="1">
      <c r="A52" s="47" t="s">
        <v>61</v>
      </c>
      <c r="B52" s="19"/>
      <c r="C52" s="9"/>
      <c r="D52" s="23">
        <v>0</v>
      </c>
      <c r="E52" s="23"/>
      <c r="F52" s="33">
        <v>-30375000</v>
      </c>
    </row>
    <row r="53" spans="1:6" ht="24" customHeight="1">
      <c r="A53" s="43" t="s">
        <v>40</v>
      </c>
      <c r="B53" s="19"/>
      <c r="C53" s="9"/>
      <c r="D53" s="24">
        <f>SUM(D51:D52)</f>
        <v>-2384137</v>
      </c>
      <c r="E53" s="23"/>
      <c r="F53" s="24">
        <f>SUM(F51:F52)</f>
        <v>-32400169</v>
      </c>
    </row>
    <row r="54" spans="1:6" ht="24" customHeight="1">
      <c r="A54" s="43" t="s">
        <v>131</v>
      </c>
      <c r="C54" s="9"/>
      <c r="D54" s="23">
        <f>D53+D49+D34</f>
        <v>-4515765</v>
      </c>
      <c r="E54" s="23"/>
      <c r="F54" s="23">
        <f>F53+F49+F34</f>
        <v>-38916461</v>
      </c>
    </row>
    <row r="55" spans="1:6" ht="24" customHeight="1">
      <c r="A55" s="31" t="s">
        <v>84</v>
      </c>
      <c r="B55" s="19"/>
      <c r="C55" s="9"/>
      <c r="D55" s="26">
        <f>BS!G8</f>
        <v>79945603</v>
      </c>
      <c r="E55" s="23"/>
      <c r="F55" s="26">
        <v>118862064</v>
      </c>
    </row>
    <row r="56" spans="1:6" ht="24" customHeight="1" thickBot="1">
      <c r="A56" s="31" t="s">
        <v>85</v>
      </c>
      <c r="B56" s="19"/>
      <c r="C56" s="9"/>
      <c r="D56" s="27">
        <f>SUM(D54:D55)</f>
        <v>75429838</v>
      </c>
      <c r="E56" s="23"/>
      <c r="F56" s="27">
        <f>SUM(F54:F55)</f>
        <v>79945603</v>
      </c>
    </row>
    <row r="57" spans="1:6" ht="24" customHeight="1" thickTop="1">
      <c r="C57" s="9"/>
      <c r="D57" s="23">
        <f>D56-BS!E8</f>
        <v>0</v>
      </c>
      <c r="E57" s="23"/>
      <c r="F57" s="23"/>
    </row>
    <row r="58" spans="1:6" ht="24" customHeight="1">
      <c r="A58" s="43" t="s">
        <v>78</v>
      </c>
      <c r="C58" s="9"/>
      <c r="D58" s="10"/>
      <c r="E58" s="10"/>
      <c r="F58" s="10"/>
    </row>
    <row r="59" spans="1:6" ht="24" customHeight="1">
      <c r="A59" s="47" t="s">
        <v>55</v>
      </c>
      <c r="C59" s="9"/>
      <c r="D59" s="10"/>
      <c r="E59" s="10"/>
      <c r="F59" s="10"/>
    </row>
    <row r="60" spans="1:6" ht="24" customHeight="1">
      <c r="A60" s="47" t="s">
        <v>101</v>
      </c>
      <c r="C60" s="9"/>
      <c r="D60" s="23">
        <v>0</v>
      </c>
      <c r="E60" s="10"/>
      <c r="F60" s="10">
        <v>861518.66355140181</v>
      </c>
    </row>
    <row r="61" spans="1:6" ht="24" customHeight="1">
      <c r="C61" s="9"/>
      <c r="D61" s="10"/>
      <c r="E61" s="10"/>
      <c r="F61" s="10"/>
    </row>
    <row r="62" spans="1:6" ht="24" customHeight="1">
      <c r="A62" s="30" t="s">
        <v>41</v>
      </c>
      <c r="B62" s="19"/>
      <c r="C62" s="9"/>
    </row>
  </sheetData>
  <printOptions horizontalCentered="1"/>
  <pageMargins left="0.76" right="0.37" top="0.78740157480314998" bottom="0.31496062992126" header="0.31496062992126" footer="0.31496062992126"/>
  <pageSetup paperSize="9" scale="90" fitToHeight="6" orientation="portrait" r:id="rId1"/>
  <rowBreaks count="1" manualBreakCount="1">
    <brk id="3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D5022B7AB759F3479645D96F963459CA" ma:contentTypeVersion="10" ma:contentTypeDescription="สร้างเอกสารใหม่" ma:contentTypeScope="" ma:versionID="660b3ccc5842e5761b564021ad06f3ce">
  <xsd:schema xmlns:xsd="http://www.w3.org/2001/XMLSchema" xmlns:xs="http://www.w3.org/2001/XMLSchema" xmlns:p="http://schemas.microsoft.com/office/2006/metadata/properties" xmlns:ns2="8c6cf972-4402-4dab-af0f-f3b292bb81e9" xmlns:ns3="85a8c4e4-15f6-4fef-974a-9713027d88c7" targetNamespace="http://schemas.microsoft.com/office/2006/metadata/properties" ma:root="true" ma:fieldsID="1890d32ce26de2659fbbe57fed244077" ns2:_="" ns3:_="">
    <xsd:import namespace="8c6cf972-4402-4dab-af0f-f3b292bb81e9"/>
    <xsd:import namespace="85a8c4e4-15f6-4fef-974a-9713027d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cf972-4402-4dab-af0f-f3b292bb81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แท็กรูป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a8c4e4-15f6-4fef-974a-9713027d88c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eecb11e-7b36-48a4-8f2a-d598f7301517}" ma:internalName="TaxCatchAll" ma:showField="CatchAllData" ma:web="85a8c4e4-15f6-4fef-974a-9713027d88c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c6cf972-4402-4dab-af0f-f3b292bb81e9">
      <Terms xmlns="http://schemas.microsoft.com/office/infopath/2007/PartnerControls"/>
    </lcf76f155ced4ddcb4097134ff3c332f>
    <TaxCatchAll xmlns="85a8c4e4-15f6-4fef-974a-9713027d88c7" xsi:nil="true"/>
  </documentManagement>
</p:properties>
</file>

<file path=customXml/itemProps1.xml><?xml version="1.0" encoding="utf-8"?>
<ds:datastoreItem xmlns:ds="http://schemas.openxmlformats.org/officeDocument/2006/customXml" ds:itemID="{C28646E1-93EC-4A79-B78A-36B7E8B839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cf972-4402-4dab-af0f-f3b292bb81e9"/>
    <ds:schemaRef ds:uri="85a8c4e4-15f6-4fef-974a-9713027d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2C72CB-2067-4EFC-A3D9-C0D37DBADB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2B3B36-4411-441A-9C30-E86D83A110E9}">
  <ds:schemaRefs>
    <ds:schemaRef ds:uri="http://schemas.microsoft.com/office/2006/metadata/properties"/>
    <ds:schemaRef ds:uri="http://schemas.microsoft.com/office/infopath/2007/PartnerControls"/>
    <ds:schemaRef ds:uri="8c6cf972-4402-4dab-af0f-f3b292bb81e9"/>
    <ds:schemaRef ds:uri="85a8c4e4-15f6-4fef-974a-9713027d88c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BS</vt:lpstr>
      <vt:lpstr>PL</vt:lpstr>
      <vt:lpstr>CE</vt:lpstr>
      <vt:lpstr>CF</vt:lpstr>
      <vt:lpstr>BS!Print_Area</vt:lpstr>
      <vt:lpstr>CE!Print_Area</vt:lpstr>
      <vt:lpstr>CF!Print_Area</vt:lpstr>
      <vt:lpstr>PL!Print_Area</vt:lpstr>
    </vt:vector>
  </TitlesOfParts>
  <Company>Ernst &amp; Young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&amp; Young</dc:creator>
  <cp:lastModifiedBy>Pornpan Klaysukpong</cp:lastModifiedBy>
  <cp:lastPrinted>2026-02-26T07:28:46Z</cp:lastPrinted>
  <dcterms:created xsi:type="dcterms:W3CDTF">2011-05-02T09:04:56Z</dcterms:created>
  <dcterms:modified xsi:type="dcterms:W3CDTF">2026-02-26T07:28:53Z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0x010100D5022B7AB759F3479645D96F963459CA</vt:lpwstr>
  </property>
  <property fmtid="{D5CDD505-2E9C-101B-9397-08002B2CF9AE}" pid="3" name="MediaServiceImageTags">
    <vt:lpwstr/>
  </property>
</Properties>
</file>